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35" windowWidth="15135" windowHeight="1164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B26" i="1"/>
  <c r="B16"/>
  <c r="B24" s="1"/>
  <c r="B68"/>
  <c r="C68"/>
  <c r="C26"/>
  <c r="C76" s="1"/>
  <c r="C4"/>
  <c r="B4"/>
  <c r="D4" s="1"/>
  <c r="B62"/>
  <c r="C62"/>
  <c r="C51"/>
  <c r="C36"/>
  <c r="B36"/>
  <c r="C57"/>
  <c r="C40"/>
  <c r="D16"/>
  <c r="C16"/>
  <c r="C24"/>
  <c r="C34"/>
  <c r="D34" s="1"/>
  <c r="C46"/>
  <c r="C60"/>
  <c r="C73"/>
  <c r="C71"/>
  <c r="B57"/>
  <c r="D57" s="1"/>
  <c r="B40"/>
  <c r="D44"/>
  <c r="D21"/>
  <c r="B71"/>
  <c r="B60"/>
  <c r="B46"/>
  <c r="B73"/>
  <c r="D73" s="1"/>
  <c r="B51"/>
  <c r="D54"/>
  <c r="D71"/>
  <c r="D38"/>
  <c r="B34"/>
  <c r="D31"/>
  <c r="D27"/>
  <c r="D72"/>
  <c r="D39"/>
  <c r="D50"/>
  <c r="D23"/>
  <c r="D22"/>
  <c r="D20"/>
  <c r="D19"/>
  <c r="D18"/>
  <c r="D17"/>
  <c r="D15"/>
  <c r="D14"/>
  <c r="D13"/>
  <c r="D12"/>
  <c r="D11"/>
  <c r="D10"/>
  <c r="D8"/>
  <c r="D6"/>
  <c r="D5"/>
  <c r="D75"/>
  <c r="D74"/>
  <c r="D70"/>
  <c r="D67"/>
  <c r="D66"/>
  <c r="D65"/>
  <c r="D64"/>
  <c r="D63"/>
  <c r="D61"/>
  <c r="D59"/>
  <c r="D58"/>
  <c r="D56"/>
  <c r="D55"/>
  <c r="D53"/>
  <c r="D52"/>
  <c r="D48"/>
  <c r="D32"/>
  <c r="D29"/>
  <c r="D28"/>
  <c r="D45"/>
  <c r="D43"/>
  <c r="D42"/>
  <c r="D41"/>
  <c r="D37"/>
  <c r="D35"/>
  <c r="D33"/>
  <c r="D7"/>
  <c r="D51"/>
  <c r="D36"/>
  <c r="B76" l="1"/>
  <c r="D68"/>
  <c r="D62"/>
  <c r="D60"/>
  <c r="D40"/>
  <c r="D76"/>
  <c r="D24"/>
  <c r="D26"/>
</calcChain>
</file>

<file path=xl/sharedStrings.xml><?xml version="1.0" encoding="utf-8"?>
<sst xmlns="http://schemas.openxmlformats.org/spreadsheetml/2006/main" count="80" uniqueCount="80">
  <si>
    <t>Наименование показателя</t>
  </si>
  <si>
    <t>% исполнения</t>
  </si>
  <si>
    <t>ДОХОДЫ</t>
  </si>
  <si>
    <t>Налоговые и неналоговые доходы, в т.ч.</t>
  </si>
  <si>
    <t>Налоги на прибыль, доходы</t>
  </si>
  <si>
    <t>Налоги на товары (работы, услуги), реализуемые на территории РФ</t>
  </si>
  <si>
    <t>Налоги на совокупный доход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</si>
  <si>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</si>
  <si>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</si>
  <si>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Платежи за пользование природными ресурсами</t>
  </si>
  <si>
    <t>Доходы от оказания платных услуг (работ) и компенсации затрат государства</t>
  </si>
  <si>
    <t>Доходы от продажи материальных и нематериальных активов</t>
  </si>
  <si>
    <t>Прочие неналоговые доходы</t>
  </si>
  <si>
    <t>Штрафы, санкции, возмещение ущерба</t>
  </si>
  <si>
    <t>Безвозмездные поступления, в т.ч.</t>
  </si>
  <si>
    <t>Дотации бюджетам субъектов Российской Федерации и муниципальных образований</t>
  </si>
  <si>
    <t>Субсидии бюджетам субъектов Российской Федерации и муниципальных образований (межбюджетные субсидии)</t>
  </si>
  <si>
    <t>Субвенции бюджетам субъектов Российской Федерации и муниципальных образований</t>
  </si>
  <si>
    <t>Иные межбюджетные трансферты</t>
  </si>
  <si>
    <t>Доходы бюджетов бюджетной системы РФ от возврата остатков субсидий, субвенций и иных межбюджетных трансфертов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</si>
  <si>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</t>
  </si>
  <si>
    <t>Всего доходов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</si>
  <si>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</si>
  <si>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</si>
  <si>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</si>
  <si>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</si>
  <si>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Образование</t>
  </si>
  <si>
    <t>Культура, кинематография</t>
  </si>
  <si>
    <t>Здравоохранение</t>
  </si>
  <si>
    <t>Социальная политика</t>
  </si>
  <si>
    <t>Физическая культура и спорт</t>
  </si>
  <si>
    <t>План (тыс.руб.)</t>
  </si>
  <si>
    <t>Исполнено (тыс.руб.)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</si>
  <si>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</si>
  <si>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</si>
  <si>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</si>
  <si>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</si>
  <si>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</si>
  <si>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</si>
  <si>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</si>
  <si>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Мобилизационная и вневойсковая подготовка</t>
  </si>
  <si>
    <t>Защита населения и территории от чрезвычайных ситуаций природного и техногенного характера, гражданская оборона</t>
  </si>
  <si>
    <t>Сельское хозяйство и рыболовство</t>
  </si>
  <si>
    <t>Транспорт</t>
  </si>
  <si>
    <t>Дорожное хозяйство (дорожные фонды)</t>
  </si>
  <si>
    <t>Другие вопросы в области национальной экономики</t>
  </si>
  <si>
    <t>Коммунальное хозяйство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</si>
  <si>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</si>
  <si>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</si>
  <si>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</si>
  <si>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</si>
  <si>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Культура</t>
  </si>
  <si>
    <t>Другие вопросы в области культуры, кинематографии</t>
  </si>
  <si>
    <t>Другие вопросы в области здравоохранения</t>
  </si>
  <si>
    <t>Пенсионное обеспечение</t>
  </si>
  <si>
    <t>Социальное обслуживание населения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</si>
  <si>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</si>
  <si>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</si>
  <si>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</si>
  <si>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Массовый спорт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</si>
  <si>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</si>
  <si>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</si>
  <si>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Прочие межбюджетные трансферты общего характера</t>
  </si>
  <si>
    <t>Всего расходов:</t>
  </si>
  <si>
    <t>Другие вопросы в области жилищно-коммунального хозяйства</t>
  </si>
  <si>
    <t>Другие вопросы в области национальной безопасности и правоохранительной деятельности</t>
  </si>
  <si>
    <t xml:space="preserve">Обслуживание государственного и муниципального долга </t>
  </si>
  <si>
    <t>Обслуживание государственного внутреннего и муниципального долга</t>
  </si>
  <si>
    <t>Обеспечение пожарной безопасности</t>
  </si>
  <si>
    <t>РАСХОДЫ</t>
  </si>
  <si>
    <t>ПРОЧИЕ БЕЗВОЗМЕЗДНЫЕ ПОСТУПЛЕНИЯ</t>
  </si>
  <si>
    <t>Задолженность и перерасчеты по отмененным налогам, сборам и иным обязательным платежам</t>
  </si>
  <si>
    <t xml:space="preserve"> </t>
  </si>
  <si>
    <t>Дополнительное образование детей</t>
  </si>
  <si>
    <t>Жилищное хозяйство</t>
  </si>
  <si>
    <t>Благоустройство</t>
  </si>
  <si>
    <t>Связь и информатика</t>
  </si>
  <si>
    <t>Сведения по состоянию на 01.02.2018</t>
  </si>
  <si>
    <t>Судебная система</t>
  </si>
  <si>
    <t>Физическая культура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</si>
</sst>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7">
    <font>
      <sz val="10"/>
      <name val="Arial Cyr"/>
      <charset val="204"/>
    </font>
    <font>
      <b/>
      <sz val="12"/>
      <color indexed="56"/>
      <name val="Tahoma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Arial Cyr"/>
      <charset val="204"/>
    </font>
    <font>
      <sz val="10"/>
      <color indexed="10"/>
      <name val="Arial Cyr"/>
      <charset val="204"/>
    </font>
    <font>
      <sz val="9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</fills>
  <borders count="38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54"/>
      </bottom>
      <diagonal/>
    </border>
    <border>
      <left/>
      <right style="medium">
        <color indexed="8"/>
      </right>
      <top style="medium">
        <color indexed="8"/>
      </top>
      <bottom style="medium">
        <color indexed="54"/>
      </bottom>
      <diagonal/>
    </border>
    <border>
      <left style="medium">
        <color indexed="8"/>
      </left>
      <right style="medium">
        <color indexed="8"/>
      </right>
      <top/>
      <bottom style="medium">
        <color indexed="54"/>
      </bottom>
      <diagonal/>
    </border>
    <border>
      <left/>
      <right style="medium">
        <color indexed="8"/>
      </right>
      <top/>
      <bottom style="medium">
        <color indexed="5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/>
      <top style="medium">
        <color indexed="54"/>
      </top>
      <bottom/>
      <diagonal/>
    </border>
    <border>
      <left/>
      <right/>
      <top style="medium">
        <color indexed="54"/>
      </top>
      <bottom/>
      <diagonal/>
    </border>
    <border>
      <left/>
      <right style="medium">
        <color indexed="8"/>
      </right>
      <top style="medium">
        <color indexed="5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54"/>
      </bottom>
      <diagonal/>
    </border>
  </borders>
  <cellStyleXfs count="1">
    <xf numFmtId="0" fontId="0" fillId="0" borderId="0"/>
  </cellStyleXfs>
  <cellXfs count="80">
    <xf numFmtId="0" fontId="0" fillId="0" borderId="0" xfId="0"/>
    <xf numFmtId="164" fontId="2" fillId="0" borderId="0" xfId="0" applyNumberFormat="1" applyFont="1" applyFill="1" applyBorder="1" applyAlignment="1">
      <alignment horizontal="right" wrapText="1"/>
    </xf>
    <xf numFmtId="164" fontId="2" fillId="0" borderId="0" xfId="0" applyNumberFormat="1" applyFont="1" applyFill="1" applyBorder="1" applyAlignment="1">
      <alignment horizontal="right"/>
    </xf>
    <xf numFmtId="0" fontId="1" fillId="0" borderId="0" xfId="0" applyFont="1" applyFill="1" applyAlignment="1">
      <alignment vertical="top"/>
    </xf>
    <xf numFmtId="0" fontId="0" fillId="0" borderId="0" xfId="0" applyFill="1"/>
    <xf numFmtId="0" fontId="2" fillId="0" borderId="1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wrapText="1"/>
    </xf>
    <xf numFmtId="164" fontId="2" fillId="0" borderId="4" xfId="0" applyNumberFormat="1" applyFont="1" applyFill="1" applyBorder="1" applyAlignment="1">
      <alignment horizontal="center" wrapText="1"/>
    </xf>
    <xf numFmtId="165" fontId="2" fillId="0" borderId="4" xfId="0" applyNumberFormat="1" applyFont="1" applyFill="1" applyBorder="1" applyAlignment="1">
      <alignment horizontal="center" wrapText="1"/>
    </xf>
    <xf numFmtId="0" fontId="2" fillId="0" borderId="4" xfId="0" applyFont="1" applyFill="1" applyBorder="1" applyAlignment="1">
      <alignment horizontal="center" wrapText="1"/>
    </xf>
    <xf numFmtId="164" fontId="0" fillId="0" borderId="0" xfId="0" applyNumberFormat="1" applyFill="1"/>
    <xf numFmtId="0" fontId="3" fillId="0" borderId="3" xfId="0" applyFont="1" applyFill="1" applyBorder="1" applyAlignment="1">
      <alignment wrapText="1"/>
    </xf>
    <xf numFmtId="164" fontId="3" fillId="0" borderId="4" xfId="0" applyNumberFormat="1" applyFont="1" applyFill="1" applyBorder="1" applyAlignment="1">
      <alignment horizontal="center" wrapText="1"/>
    </xf>
    <xf numFmtId="164" fontId="2" fillId="2" borderId="4" xfId="0" applyNumberFormat="1" applyFont="1" applyFill="1" applyBorder="1" applyAlignment="1">
      <alignment horizontal="center" wrapText="1"/>
    </xf>
    <xf numFmtId="164" fontId="3" fillId="2" borderId="4" xfId="0" applyNumberFormat="1" applyFont="1" applyFill="1" applyBorder="1" applyAlignment="1">
      <alignment horizontal="center" wrapText="1"/>
    </xf>
    <xf numFmtId="49" fontId="2" fillId="0" borderId="5" xfId="0" applyNumberFormat="1" applyFont="1" applyFill="1" applyBorder="1" applyAlignment="1">
      <alignment horizontal="left" wrapText="1"/>
    </xf>
    <xf numFmtId="164" fontId="2" fillId="0" borderId="6" xfId="0" applyNumberFormat="1" applyFont="1" applyFill="1" applyBorder="1" applyAlignment="1">
      <alignment horizontal="right" wrapText="1"/>
    </xf>
    <xf numFmtId="165" fontId="2" fillId="0" borderId="7" xfId="0" applyNumberFormat="1" applyFont="1" applyFill="1" applyBorder="1" applyAlignment="1">
      <alignment horizontal="center" wrapText="1"/>
    </xf>
    <xf numFmtId="164" fontId="2" fillId="0" borderId="5" xfId="0" applyNumberFormat="1" applyFont="1" applyFill="1" applyBorder="1" applyAlignment="1">
      <alignment horizontal="right" wrapText="1"/>
    </xf>
    <xf numFmtId="164" fontId="2" fillId="0" borderId="5" xfId="0" applyNumberFormat="1" applyFont="1" applyFill="1" applyBorder="1" applyAlignment="1">
      <alignment horizontal="right"/>
    </xf>
    <xf numFmtId="49" fontId="2" fillId="0" borderId="8" xfId="0" applyNumberFormat="1" applyFont="1" applyFill="1" applyBorder="1" applyAlignment="1">
      <alignment horizontal="left" wrapText="1"/>
    </xf>
    <xf numFmtId="164" fontId="2" fillId="0" borderId="9" xfId="0" applyNumberFormat="1" applyFont="1" applyFill="1" applyBorder="1" applyAlignment="1">
      <alignment horizontal="right" wrapText="1"/>
    </xf>
    <xf numFmtId="164" fontId="2" fillId="0" borderId="8" xfId="0" applyNumberFormat="1" applyFont="1" applyFill="1" applyBorder="1" applyAlignment="1">
      <alignment horizontal="right" wrapText="1"/>
    </xf>
    <xf numFmtId="165" fontId="2" fillId="0" borderId="10" xfId="0" applyNumberFormat="1" applyFont="1" applyFill="1" applyBorder="1" applyAlignment="1">
      <alignment horizontal="center" wrapText="1"/>
    </xf>
    <xf numFmtId="49" fontId="3" fillId="0" borderId="11" xfId="0" applyNumberFormat="1" applyFont="1" applyFill="1" applyBorder="1" applyAlignment="1">
      <alignment horizontal="left" wrapText="1"/>
    </xf>
    <xf numFmtId="164" fontId="3" fillId="0" borderId="12" xfId="0" applyNumberFormat="1" applyFont="1" applyFill="1" applyBorder="1" applyAlignment="1">
      <alignment horizontal="center" wrapText="1"/>
    </xf>
    <xf numFmtId="164" fontId="3" fillId="0" borderId="11" xfId="0" applyNumberFormat="1" applyFont="1" applyFill="1" applyBorder="1" applyAlignment="1">
      <alignment horizontal="center" wrapText="1"/>
    </xf>
    <xf numFmtId="165" fontId="2" fillId="0" borderId="13" xfId="0" applyNumberFormat="1" applyFont="1" applyFill="1" applyBorder="1" applyAlignment="1">
      <alignment horizontal="center" wrapText="1"/>
    </xf>
    <xf numFmtId="49" fontId="2" fillId="0" borderId="14" xfId="0" applyNumberFormat="1" applyFont="1" applyFill="1" applyBorder="1" applyAlignment="1">
      <alignment horizontal="left" wrapText="1"/>
    </xf>
    <xf numFmtId="164" fontId="2" fillId="0" borderId="15" xfId="0" applyNumberFormat="1" applyFont="1" applyFill="1" applyBorder="1" applyAlignment="1">
      <alignment horizontal="right" wrapText="1"/>
    </xf>
    <xf numFmtId="164" fontId="2" fillId="0" borderId="14" xfId="0" applyNumberFormat="1" applyFont="1" applyFill="1" applyBorder="1" applyAlignment="1">
      <alignment horizontal="right" wrapText="1"/>
    </xf>
    <xf numFmtId="165" fontId="2" fillId="0" borderId="16" xfId="0" applyNumberFormat="1" applyFont="1" applyFill="1" applyBorder="1" applyAlignment="1">
      <alignment horizontal="center" wrapText="1"/>
    </xf>
    <xf numFmtId="49" fontId="2" fillId="0" borderId="17" xfId="0" applyNumberFormat="1" applyFont="1" applyFill="1" applyBorder="1" applyAlignment="1">
      <alignment horizontal="left" wrapText="1"/>
    </xf>
    <xf numFmtId="164" fontId="2" fillId="0" borderId="17" xfId="0" applyNumberFormat="1" applyFont="1" applyFill="1" applyBorder="1" applyAlignment="1">
      <alignment horizontal="right" wrapText="1"/>
    </xf>
    <xf numFmtId="165" fontId="2" fillId="0" borderId="18" xfId="0" applyNumberFormat="1" applyFont="1" applyFill="1" applyBorder="1" applyAlignment="1">
      <alignment horizontal="center" wrapText="1"/>
    </xf>
    <xf numFmtId="164" fontId="2" fillId="0" borderId="14" xfId="0" applyNumberFormat="1" applyFont="1" applyFill="1" applyBorder="1" applyAlignment="1">
      <alignment horizontal="right"/>
    </xf>
    <xf numFmtId="164" fontId="2" fillId="0" borderId="8" xfId="0" applyNumberFormat="1" applyFont="1" applyFill="1" applyBorder="1" applyAlignment="1">
      <alignment horizontal="right"/>
    </xf>
    <xf numFmtId="164" fontId="2" fillId="0" borderId="17" xfId="0" applyNumberFormat="1" applyFont="1" applyFill="1" applyBorder="1" applyAlignment="1">
      <alignment horizontal="right"/>
    </xf>
    <xf numFmtId="164" fontId="3" fillId="0" borderId="12" xfId="0" applyNumberFormat="1" applyFont="1" applyFill="1" applyBorder="1"/>
    <xf numFmtId="164" fontId="3" fillId="0" borderId="11" xfId="0" applyNumberFormat="1" applyFont="1" applyFill="1" applyBorder="1"/>
    <xf numFmtId="0" fontId="6" fillId="0" borderId="0" xfId="0" applyFont="1" applyFill="1"/>
    <xf numFmtId="164" fontId="3" fillId="0" borderId="19" xfId="0" applyNumberFormat="1" applyFont="1" applyFill="1" applyBorder="1" applyAlignment="1">
      <alignment horizontal="center" wrapText="1"/>
    </xf>
    <xf numFmtId="164" fontId="3" fillId="0" borderId="20" xfId="0" applyNumberFormat="1" applyFont="1" applyFill="1" applyBorder="1" applyAlignment="1">
      <alignment horizontal="center" wrapText="1"/>
    </xf>
    <xf numFmtId="164" fontId="2" fillId="0" borderId="21" xfId="0" applyNumberFormat="1" applyFont="1" applyFill="1" applyBorder="1" applyAlignment="1">
      <alignment horizontal="right" wrapText="1"/>
    </xf>
    <xf numFmtId="165" fontId="2" fillId="0" borderId="22" xfId="0" applyNumberFormat="1" applyFont="1" applyFill="1" applyBorder="1" applyAlignment="1">
      <alignment horizontal="center" wrapText="1"/>
    </xf>
    <xf numFmtId="164" fontId="3" fillId="0" borderId="23" xfId="0" applyNumberFormat="1" applyFont="1" applyFill="1" applyBorder="1" applyAlignment="1">
      <alignment horizontal="center" wrapText="1"/>
    </xf>
    <xf numFmtId="0" fontId="2" fillId="0" borderId="24" xfId="0" applyFont="1" applyFill="1" applyBorder="1" applyAlignment="1">
      <alignment wrapText="1"/>
    </xf>
    <xf numFmtId="164" fontId="2" fillId="0" borderId="25" xfId="0" applyNumberFormat="1" applyFont="1" applyFill="1" applyBorder="1" applyAlignment="1">
      <alignment horizontal="center" wrapText="1"/>
    </xf>
    <xf numFmtId="0" fontId="2" fillId="0" borderId="25" xfId="0" applyFont="1" applyFill="1" applyBorder="1" applyAlignment="1">
      <alignment horizontal="center" wrapText="1"/>
    </xf>
    <xf numFmtId="0" fontId="2" fillId="0" borderId="26" xfId="0" applyFont="1" applyFill="1" applyBorder="1" applyAlignment="1">
      <alignment wrapText="1"/>
    </xf>
    <xf numFmtId="164" fontId="2" fillId="2" borderId="27" xfId="0" applyNumberFormat="1" applyFont="1" applyFill="1" applyBorder="1" applyAlignment="1">
      <alignment horizontal="center" wrapText="1"/>
    </xf>
    <xf numFmtId="164" fontId="2" fillId="0" borderId="27" xfId="0" applyNumberFormat="1" applyFont="1" applyFill="1" applyBorder="1" applyAlignment="1">
      <alignment horizontal="center" wrapText="1"/>
    </xf>
    <xf numFmtId="165" fontId="2" fillId="0" borderId="27" xfId="0" applyNumberFormat="1" applyFont="1" applyFill="1" applyBorder="1" applyAlignment="1">
      <alignment horizontal="center" wrapText="1"/>
    </xf>
    <xf numFmtId="0" fontId="0" fillId="0" borderId="12" xfId="0" applyFill="1" applyBorder="1"/>
    <xf numFmtId="0" fontId="5" fillId="0" borderId="12" xfId="0" applyFont="1" applyFill="1" applyBorder="1"/>
    <xf numFmtId="49" fontId="3" fillId="0" borderId="31" xfId="0" applyNumberFormat="1" applyFont="1" applyFill="1" applyBorder="1" applyAlignment="1">
      <alignment horizontal="left" wrapText="1"/>
    </xf>
    <xf numFmtId="164" fontId="3" fillId="0" borderId="32" xfId="0" applyNumberFormat="1" applyFont="1" applyFill="1" applyBorder="1" applyAlignment="1">
      <alignment horizontal="right" wrapText="1"/>
    </xf>
    <xf numFmtId="164" fontId="3" fillId="0" borderId="31" xfId="0" applyNumberFormat="1" applyFont="1" applyFill="1" applyBorder="1" applyAlignment="1">
      <alignment horizontal="right" wrapText="1"/>
    </xf>
    <xf numFmtId="165" fontId="2" fillId="0" borderId="33" xfId="0" applyNumberFormat="1" applyFont="1" applyFill="1" applyBorder="1" applyAlignment="1">
      <alignment horizontal="center" wrapText="1"/>
    </xf>
    <xf numFmtId="49" fontId="2" fillId="0" borderId="34" xfId="0" applyNumberFormat="1" applyFont="1" applyFill="1" applyBorder="1" applyAlignment="1">
      <alignment horizontal="left" wrapText="1"/>
    </xf>
    <xf numFmtId="164" fontId="2" fillId="0" borderId="34" xfId="0" applyNumberFormat="1" applyFont="1" applyFill="1" applyBorder="1" applyAlignment="1">
      <alignment horizontal="right" wrapText="1"/>
    </xf>
    <xf numFmtId="164" fontId="2" fillId="0" borderId="34" xfId="0" applyNumberFormat="1" applyFont="1" applyFill="1" applyBorder="1" applyAlignment="1">
      <alignment horizontal="right"/>
    </xf>
    <xf numFmtId="165" fontId="2" fillId="0" borderId="20" xfId="0" applyNumberFormat="1" applyFont="1" applyFill="1" applyBorder="1" applyAlignment="1">
      <alignment horizontal="center" wrapText="1"/>
    </xf>
    <xf numFmtId="165" fontId="2" fillId="0" borderId="34" xfId="0" applyNumberFormat="1" applyFont="1" applyFill="1" applyBorder="1" applyAlignment="1">
      <alignment horizontal="center" wrapText="1"/>
    </xf>
    <xf numFmtId="164" fontId="2" fillId="0" borderId="20" xfId="0" applyNumberFormat="1" applyFont="1" applyFill="1" applyBorder="1" applyAlignment="1">
      <alignment horizontal="center" wrapText="1"/>
    </xf>
    <xf numFmtId="49" fontId="2" fillId="0" borderId="20" xfId="0" applyNumberFormat="1" applyFont="1" applyFill="1" applyBorder="1" applyAlignment="1">
      <alignment horizontal="left" wrapText="1"/>
    </xf>
    <xf numFmtId="164" fontId="3" fillId="0" borderId="35" xfId="0" applyNumberFormat="1" applyFont="1" applyFill="1" applyBorder="1" applyAlignment="1">
      <alignment horizontal="center" wrapText="1"/>
    </xf>
    <xf numFmtId="164" fontId="2" fillId="0" borderId="21" xfId="0" applyNumberFormat="1" applyFont="1" applyFill="1" applyBorder="1" applyAlignment="1">
      <alignment horizontal="right"/>
    </xf>
    <xf numFmtId="165" fontId="2" fillId="0" borderId="21" xfId="0" applyNumberFormat="1" applyFont="1" applyFill="1" applyBorder="1" applyAlignment="1">
      <alignment horizontal="center" wrapText="1"/>
    </xf>
    <xf numFmtId="165" fontId="2" fillId="0" borderId="5" xfId="0" applyNumberFormat="1" applyFont="1" applyFill="1" applyBorder="1" applyAlignment="1">
      <alignment horizontal="center" wrapText="1"/>
    </xf>
    <xf numFmtId="164" fontId="2" fillId="0" borderId="36" xfId="0" applyNumberFormat="1" applyFont="1" applyFill="1" applyBorder="1" applyAlignment="1">
      <alignment horizontal="right" wrapText="1"/>
    </xf>
    <xf numFmtId="165" fontId="2" fillId="0" borderId="14" xfId="0" applyNumberFormat="1" applyFont="1" applyFill="1" applyBorder="1" applyAlignment="1">
      <alignment horizontal="center" wrapText="1"/>
    </xf>
    <xf numFmtId="0" fontId="3" fillId="0" borderId="28" xfId="0" applyFont="1" applyFill="1" applyBorder="1" applyAlignment="1">
      <alignment horizontal="center" wrapText="1"/>
    </xf>
    <xf numFmtId="0" fontId="3" fillId="0" borderId="29" xfId="0" applyFont="1" applyFill="1" applyBorder="1" applyAlignment="1">
      <alignment horizontal="center" wrapText="1"/>
    </xf>
    <xf numFmtId="0" fontId="3" fillId="0" borderId="30" xfId="0" applyFont="1" applyFill="1" applyBorder="1" applyAlignment="1">
      <alignment horizontal="center" wrapText="1"/>
    </xf>
    <xf numFmtId="165" fontId="2" fillId="0" borderId="37" xfId="0" applyNumberFormat="1" applyFont="1" applyFill="1" applyBorder="1" applyAlignment="1">
      <alignment horizontal="center" wrapText="1"/>
    </xf>
    <xf numFmtId="165" fontId="2" fillId="0" borderId="0" xfId="0" applyNumberFormat="1" applyFont="1" applyFill="1" applyBorder="1" applyAlignment="1">
      <alignment horizontal="center" wrapText="1"/>
    </xf>
    <xf numFmtId="165" fontId="2" fillId="0" borderId="12" xfId="0" applyNumberFormat="1" applyFont="1" applyFill="1" applyBorder="1" applyAlignment="1">
      <alignment horizontal="center" wrapText="1"/>
    </xf>
    <xf numFmtId="0" fontId="0" fillId="0" borderId="0" xfId="0" applyFill="1" applyBorder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M78"/>
  <sheetViews>
    <sheetView tabSelected="1" topLeftCell="A10" zoomScale="115" zoomScaleNormal="100" workbookViewId="0">
      <selection activeCell="O14" sqref="O14:AM17"/>
    </sheetView>
  </sheetViews>
  <sheetFormatPr defaultRowHeight="12.75"/>
  <cols>
    <col min="1" max="1" width="55.140625" style="4" customWidth="1"/>
    <col min="2" max="2" width="15.85546875" style="4" customWidth="1"/>
    <col min="3" max="3" width="12.42578125" style="4" customWidth="1"/>
    <col min="4" max="4" width="10.7109375" style="4" bestFit="1" customWidth="1"/>
    <col min="5" max="5" width="13.140625" style="4" customWidth="1"/>
    <col min="6" max="6" width="9.140625" style="4"/>
    <col min="7" max="7" width="7.7109375" style="4" customWidth="1"/>
    <col min="8" max="16384" width="9.140625" style="4"/>
  </cols>
  <sheetData>
    <row r="1" spans="1:39" ht="15.75" thickBot="1">
      <c r="A1" s="3" t="s">
        <v>77</v>
      </c>
    </row>
    <row r="2" spans="1:39" ht="48" thickBot="1">
      <c r="A2" s="5" t="s">
        <v>0</v>
      </c>
      <c r="B2" s="6" t="s">
        <v>31</v>
      </c>
      <c r="C2" s="6" t="s">
        <v>32</v>
      </c>
      <c r="D2" s="6" t="s">
        <v>1</v>
      </c>
    </row>
    <row r="3" spans="1:39" ht="16.5" thickBot="1">
      <c r="A3" s="73" t="s">
        <v>2</v>
      </c>
      <c r="B3" s="74"/>
      <c r="C3" s="74"/>
      <c r="D3" s="75"/>
    </row>
    <row r="4" spans="1:39" s="54" customFormat="1" ht="16.5" thickBot="1">
      <c r="A4" s="50" t="s">
        <v>3</v>
      </c>
      <c r="B4" s="52">
        <f>SUM(B5:B15)</f>
        <v>71578.100000000006</v>
      </c>
      <c r="C4" s="52">
        <f>SUM(C5:C15)</f>
        <v>4694.0999999999995</v>
      </c>
      <c r="D4" s="53">
        <f>C4/B4*100</f>
        <v>6.5580114588121212</v>
      </c>
      <c r="E4" s="55"/>
    </row>
    <row r="5" spans="1:39" ht="16.5" thickBot="1">
      <c r="A5" s="7" t="s">
        <v>4</v>
      </c>
      <c r="B5" s="8">
        <v>40954</v>
      </c>
      <c r="C5" s="8">
        <v>1016.1</v>
      </c>
      <c r="D5" s="9">
        <f>C5/B5*100</f>
        <v>2.4810763295404601</v>
      </c>
    </row>
    <row r="6" spans="1:39" ht="32.25" thickBot="1">
      <c r="A6" s="7" t="s">
        <v>5</v>
      </c>
      <c r="B6" s="8">
        <v>248.9</v>
      </c>
      <c r="C6" s="8">
        <v>20.100000000000001</v>
      </c>
      <c r="D6" s="9">
        <f>C6/B6*100</f>
        <v>8.0755323423061487</v>
      </c>
    </row>
    <row r="7" spans="1:39" ht="16.5" thickBot="1">
      <c r="A7" s="7" t="s">
        <v>6</v>
      </c>
      <c r="B7" s="8">
        <v>7949</v>
      </c>
      <c r="C7" s="8">
        <v>1341.7</v>
      </c>
      <c r="D7" s="9">
        <f t="shared" ref="D7:D76" si="0">C7/B7*100</f>
        <v>16.878852685872438</v>
      </c>
    </row>
    <row r="8" spans="1:39" ht="16.5" thickBot="1">
      <c r="A8" s="7" t="s">
        <v>7</v>
      </c>
      <c r="B8" s="8">
        <v>2100</v>
      </c>
      <c r="C8" s="8">
        <v>268.2</v>
      </c>
      <c r="D8" s="9">
        <f t="shared" si="0"/>
        <v>12.77142857142857</v>
      </c>
    </row>
    <row r="9" spans="1:39" ht="32.25" thickBot="1">
      <c r="A9" s="7" t="s">
        <v>71</v>
      </c>
      <c r="B9" s="8"/>
      <c r="C9" s="8"/>
      <c r="D9" s="9"/>
    </row>
    <row r="10" spans="1:39" ht="32.25" thickBot="1">
      <c r="A10" s="7" t="s">
        <v>8</v>
      </c>
      <c r="B10" s="8">
        <v>11200</v>
      </c>
      <c r="C10" s="8">
        <v>826.8</v>
      </c>
      <c r="D10" s="9">
        <f t="shared" si="0"/>
        <v>7.3821428571428562</v>
      </c>
    </row>
    <row r="11" spans="1:39" ht="16.5" thickBot="1">
      <c r="A11" s="7" t="s">
        <v>9</v>
      </c>
      <c r="B11" s="8">
        <v>200</v>
      </c>
      <c r="C11" s="8">
        <v>0</v>
      </c>
      <c r="D11" s="9">
        <f t="shared" si="0"/>
        <v>0</v>
      </c>
    </row>
    <row r="12" spans="1:39" ht="32.25" thickBot="1">
      <c r="A12" s="7" t="s">
        <v>10</v>
      </c>
      <c r="B12" s="8">
        <v>6976.2</v>
      </c>
      <c r="C12" s="10">
        <v>85.1</v>
      </c>
      <c r="D12" s="9">
        <f t="shared" si="0"/>
        <v>1.2198618158883059</v>
      </c>
    </row>
    <row r="13" spans="1:39" ht="32.25" thickBot="1">
      <c r="A13" s="7" t="s">
        <v>11</v>
      </c>
      <c r="B13" s="8">
        <v>1000</v>
      </c>
      <c r="C13" s="9">
        <v>43.7</v>
      </c>
      <c r="D13" s="9">
        <f t="shared" si="0"/>
        <v>4.37</v>
      </c>
    </row>
    <row r="14" spans="1:39" ht="16.5" thickBot="1">
      <c r="A14" s="7" t="s">
        <v>13</v>
      </c>
      <c r="B14" s="8">
        <v>850</v>
      </c>
      <c r="C14" s="9">
        <v>86</v>
      </c>
      <c r="D14" s="76">
        <f t="shared" si="0"/>
        <v>10.117647058823529</v>
      </c>
      <c r="E14" s="79"/>
      <c r="F14" s="79"/>
      <c r="G14" s="79"/>
      <c r="H14" s="79"/>
      <c r="I14" s="79"/>
      <c r="J14" s="79"/>
      <c r="K14" s="79"/>
      <c r="L14" s="79"/>
      <c r="M14" s="79"/>
      <c r="N14" s="79"/>
      <c r="O14" s="79"/>
      <c r="P14" s="79"/>
      <c r="Q14" s="79"/>
      <c r="R14" s="79"/>
      <c r="S14" s="79"/>
      <c r="T14" s="79"/>
      <c r="U14" s="79"/>
      <c r="V14" s="79"/>
      <c r="W14" s="79"/>
      <c r="X14" s="79"/>
      <c r="Y14" s="79"/>
      <c r="Z14" s="79"/>
      <c r="AA14" s="79"/>
      <c r="AB14" s="79"/>
      <c r="AC14" s="79"/>
      <c r="AD14" s="79"/>
      <c r="AE14" s="79"/>
      <c r="AF14" s="79"/>
      <c r="AG14" s="79"/>
      <c r="AH14" s="79"/>
      <c r="AI14" s="79"/>
      <c r="AJ14" s="79"/>
      <c r="AK14" s="79"/>
      <c r="AL14" s="79"/>
      <c r="AM14" s="79"/>
    </row>
    <row r="15" spans="1:39" ht="16.5" thickBot="1">
      <c r="A15" s="47" t="s">
        <v>12</v>
      </c>
      <c r="B15" s="48">
        <v>100</v>
      </c>
      <c r="C15" s="49">
        <v>1006.4</v>
      </c>
      <c r="D15" s="77">
        <f t="shared" si="0"/>
        <v>1006.4</v>
      </c>
      <c r="E15" s="79"/>
      <c r="F15" s="79"/>
      <c r="G15" s="79"/>
      <c r="H15" s="79"/>
      <c r="I15" s="79"/>
      <c r="J15" s="79"/>
      <c r="K15" s="79"/>
      <c r="L15" s="79"/>
      <c r="M15" s="79"/>
      <c r="N15" s="79"/>
      <c r="O15" s="79"/>
      <c r="P15" s="79"/>
      <c r="Q15" s="79"/>
      <c r="R15" s="79"/>
      <c r="S15" s="79"/>
      <c r="T15" s="79"/>
      <c r="U15" s="79"/>
      <c r="V15" s="79"/>
      <c r="W15" s="79"/>
      <c r="X15" s="79"/>
      <c r="Y15" s="79"/>
      <c r="Z15" s="79"/>
      <c r="AA15" s="79"/>
      <c r="AB15" s="79"/>
      <c r="AC15" s="79"/>
      <c r="AD15" s="79"/>
      <c r="AE15" s="79"/>
      <c r="AF15" s="79"/>
      <c r="AG15" s="79"/>
      <c r="AH15" s="79"/>
      <c r="AI15" s="79"/>
      <c r="AJ15" s="79"/>
      <c r="AK15" s="79"/>
      <c r="AL15" s="79"/>
      <c r="AM15" s="79"/>
    </row>
    <row r="16" spans="1:39" s="54" customFormat="1" ht="16.5" thickBot="1">
      <c r="A16" s="50" t="s">
        <v>14</v>
      </c>
      <c r="B16" s="51">
        <f>B17+B18+B19+B20+B21</f>
        <v>755052.3</v>
      </c>
      <c r="C16" s="52">
        <f>SUM(C17:C23)</f>
        <v>35181.800000000003</v>
      </c>
      <c r="D16" s="78">
        <f t="shared" si="0"/>
        <v>4.6595182876735821</v>
      </c>
      <c r="E16" s="79"/>
      <c r="F16" s="79"/>
      <c r="G16" s="79"/>
      <c r="H16" s="79"/>
      <c r="I16" s="79"/>
      <c r="J16" s="79"/>
      <c r="K16" s="79"/>
      <c r="L16" s="79"/>
      <c r="M16" s="79"/>
      <c r="N16" s="79"/>
      <c r="O16" s="79"/>
      <c r="P16" s="79"/>
      <c r="Q16" s="79"/>
      <c r="R16" s="79"/>
      <c r="S16" s="79"/>
      <c r="T16" s="79"/>
      <c r="U16" s="79"/>
      <c r="V16" s="79"/>
      <c r="W16" s="79"/>
      <c r="X16" s="79"/>
      <c r="Y16" s="79"/>
      <c r="Z16" s="79"/>
      <c r="AA16" s="79"/>
      <c r="AB16" s="79"/>
      <c r="AC16" s="79"/>
      <c r="AD16" s="79"/>
      <c r="AE16" s="79"/>
      <c r="AF16" s="79"/>
      <c r="AG16" s="79"/>
      <c r="AH16" s="79"/>
      <c r="AI16" s="79"/>
      <c r="AJ16" s="79"/>
      <c r="AK16" s="79"/>
      <c r="AL16" s="79"/>
      <c r="AM16" s="79"/>
    </row>
    <row r="17" spans="1:39" ht="32.25" thickBot="1">
      <c r="A17" s="7" t="s">
        <v>15</v>
      </c>
      <c r="B17" s="14">
        <v>280012.5</v>
      </c>
      <c r="C17" s="8">
        <v>20402.2</v>
      </c>
      <c r="D17" s="9">
        <f t="shared" si="0"/>
        <v>7.2861747243426631</v>
      </c>
      <c r="E17" s="11"/>
      <c r="O17" s="79"/>
      <c r="P17" s="79"/>
      <c r="Q17" s="79"/>
      <c r="R17" s="79"/>
      <c r="S17" s="79"/>
      <c r="T17" s="79"/>
      <c r="U17" s="79"/>
      <c r="V17" s="79"/>
      <c r="W17" s="79"/>
      <c r="X17" s="79"/>
      <c r="Y17" s="79"/>
      <c r="Z17" s="79"/>
      <c r="AA17" s="79"/>
      <c r="AB17" s="79"/>
      <c r="AC17" s="79"/>
      <c r="AD17" s="79"/>
      <c r="AE17" s="79"/>
      <c r="AF17" s="79"/>
      <c r="AG17" s="79"/>
      <c r="AH17" s="79"/>
      <c r="AI17" s="79"/>
      <c r="AJ17" s="79"/>
      <c r="AK17" s="79"/>
      <c r="AL17" s="79"/>
      <c r="AM17" s="79"/>
    </row>
    <row r="18" spans="1:39" ht="48" thickBot="1">
      <c r="A18" s="7" t="s">
        <v>16</v>
      </c>
      <c r="B18" s="14">
        <v>52628.9</v>
      </c>
      <c r="C18" s="8">
        <v>1990.5</v>
      </c>
      <c r="D18" s="9">
        <f t="shared" si="0"/>
        <v>3.7821425110538125</v>
      </c>
    </row>
    <row r="19" spans="1:39" ht="32.25" thickBot="1">
      <c r="A19" s="7" t="s">
        <v>17</v>
      </c>
      <c r="B19" s="14">
        <v>420616.5</v>
      </c>
      <c r="C19" s="8">
        <v>14844.6</v>
      </c>
      <c r="D19" s="9">
        <f t="shared" si="0"/>
        <v>3.5292481393383284</v>
      </c>
    </row>
    <row r="20" spans="1:39" ht="16.5" thickBot="1">
      <c r="A20" s="7" t="s">
        <v>18</v>
      </c>
      <c r="B20" s="14">
        <v>1794.4</v>
      </c>
      <c r="C20" s="10"/>
      <c r="D20" s="9">
        <f t="shared" si="0"/>
        <v>0</v>
      </c>
    </row>
    <row r="21" spans="1:39" ht="16.5" thickBot="1">
      <c r="A21" s="7" t="s">
        <v>70</v>
      </c>
      <c r="B21" s="14">
        <v>0</v>
      </c>
      <c r="C21" s="10"/>
      <c r="D21" s="9" t="e">
        <f t="shared" si="0"/>
        <v>#DIV/0!</v>
      </c>
    </row>
    <row r="22" spans="1:39" ht="63.75" thickBot="1">
      <c r="A22" s="7" t="s">
        <v>19</v>
      </c>
      <c r="B22" s="14">
        <v>0</v>
      </c>
      <c r="C22" s="9">
        <v>89.5</v>
      </c>
      <c r="D22" s="9" t="e">
        <f t="shared" si="0"/>
        <v>#DIV/0!</v>
      </c>
    </row>
    <row r="23" spans="1:39" ht="48" thickBot="1">
      <c r="A23" s="7" t="s">
        <v>20</v>
      </c>
      <c r="B23" s="14">
        <v>0</v>
      </c>
      <c r="C23" s="8">
        <v>-2145</v>
      </c>
      <c r="D23" s="9" t="e">
        <f t="shared" si="0"/>
        <v>#DIV/0!</v>
      </c>
    </row>
    <row r="24" spans="1:39" ht="16.5" thickBot="1">
      <c r="A24" s="12" t="s">
        <v>21</v>
      </c>
      <c r="B24" s="15">
        <f>B4+B16+B22+B23</f>
        <v>826630.4</v>
      </c>
      <c r="C24" s="13">
        <f>C4+C16</f>
        <v>39875.9</v>
      </c>
      <c r="D24" s="9">
        <f t="shared" si="0"/>
        <v>4.8239092102105126</v>
      </c>
      <c r="E24" s="11"/>
    </row>
    <row r="25" spans="1:39" ht="16.5" thickBot="1">
      <c r="A25" s="73" t="s">
        <v>69</v>
      </c>
      <c r="B25" s="74"/>
      <c r="C25" s="74"/>
      <c r="D25" s="75"/>
      <c r="E25" s="41"/>
      <c r="F25" s="41"/>
      <c r="G25" s="41"/>
      <c r="H25" s="41"/>
      <c r="I25" s="41"/>
      <c r="J25" s="41"/>
      <c r="K25" s="41"/>
    </row>
    <row r="26" spans="1:39" ht="16.5" thickBot="1">
      <c r="A26" s="25" t="s">
        <v>33</v>
      </c>
      <c r="B26" s="26">
        <f>B27+B28+B29+B30+B31+B32+B33</f>
        <v>65415.8</v>
      </c>
      <c r="C26" s="27">
        <f>C27+C28+C29+C31+E2934+C33</f>
        <v>2140.3000000000002</v>
      </c>
      <c r="D26" s="28">
        <f t="shared" si="0"/>
        <v>3.2718395250077199</v>
      </c>
      <c r="E26" s="41"/>
      <c r="F26" s="41"/>
      <c r="G26" s="41"/>
      <c r="H26" s="41"/>
      <c r="I26" s="41"/>
      <c r="J26" s="41"/>
      <c r="K26" s="41"/>
    </row>
    <row r="27" spans="1:39" ht="47.25">
      <c r="A27" s="21" t="s">
        <v>34</v>
      </c>
      <c r="B27" s="22">
        <v>940.5</v>
      </c>
      <c r="C27" s="23">
        <v>43.8</v>
      </c>
      <c r="D27" s="24">
        <f t="shared" si="0"/>
        <v>4.6570972886762361</v>
      </c>
      <c r="G27" s="4" t="s">
        <v>72</v>
      </c>
    </row>
    <row r="28" spans="1:39" ht="63">
      <c r="A28" s="16" t="s">
        <v>35</v>
      </c>
      <c r="B28" s="17">
        <v>901.2</v>
      </c>
      <c r="C28" s="19">
        <v>32.5</v>
      </c>
      <c r="D28" s="18">
        <f t="shared" si="0"/>
        <v>3.6063027075011092</v>
      </c>
    </row>
    <row r="29" spans="1:39" ht="63">
      <c r="A29" s="16" t="s">
        <v>36</v>
      </c>
      <c r="B29" s="17">
        <v>15663.3</v>
      </c>
      <c r="C29" s="19">
        <v>558.1</v>
      </c>
      <c r="D29" s="18">
        <f t="shared" si="0"/>
        <v>3.5631061142926459</v>
      </c>
    </row>
    <row r="30" spans="1:39" ht="15.75">
      <c r="A30" s="16" t="s">
        <v>78</v>
      </c>
      <c r="B30" s="17">
        <v>26.7</v>
      </c>
      <c r="C30" s="19"/>
      <c r="D30" s="18"/>
    </row>
    <row r="31" spans="1:39" ht="47.25">
      <c r="A31" s="16" t="s">
        <v>37</v>
      </c>
      <c r="B31" s="17">
        <v>7008.1</v>
      </c>
      <c r="C31" s="19">
        <v>506.6</v>
      </c>
      <c r="D31" s="18">
        <f t="shared" si="0"/>
        <v>7.2287781281659784</v>
      </c>
    </row>
    <row r="32" spans="1:39" ht="15.75">
      <c r="A32" s="16" t="s">
        <v>38</v>
      </c>
      <c r="B32" s="17">
        <v>779.1</v>
      </c>
      <c r="C32" s="19"/>
      <c r="D32" s="18">
        <f t="shared" si="0"/>
        <v>0</v>
      </c>
    </row>
    <row r="33" spans="1:4" ht="16.5" thickBot="1">
      <c r="A33" s="29" t="s">
        <v>39</v>
      </c>
      <c r="B33" s="30">
        <v>40096.9</v>
      </c>
      <c r="C33" s="31">
        <v>999.3</v>
      </c>
      <c r="D33" s="32">
        <f t="shared" si="0"/>
        <v>2.492212614940307</v>
      </c>
    </row>
    <row r="34" spans="1:4" ht="16.5" thickBot="1">
      <c r="A34" s="25" t="s">
        <v>22</v>
      </c>
      <c r="B34" s="26">
        <f>B35</f>
        <v>1163.5999999999999</v>
      </c>
      <c r="C34" s="27">
        <f>C35</f>
        <v>0</v>
      </c>
      <c r="D34" s="28">
        <f t="shared" si="0"/>
        <v>0</v>
      </c>
    </row>
    <row r="35" spans="1:4" ht="16.5" thickBot="1">
      <c r="A35" s="33" t="s">
        <v>40</v>
      </c>
      <c r="B35" s="1">
        <v>1163.5999999999999</v>
      </c>
      <c r="C35" s="34"/>
      <c r="D35" s="35">
        <f t="shared" si="0"/>
        <v>0</v>
      </c>
    </row>
    <row r="36" spans="1:4" ht="32.25" thickBot="1">
      <c r="A36" s="25" t="s">
        <v>23</v>
      </c>
      <c r="B36" s="26">
        <f>B37+B38+B39</f>
        <v>3664</v>
      </c>
      <c r="C36" s="27">
        <f>C37+C38+C39</f>
        <v>41.3</v>
      </c>
      <c r="D36" s="28">
        <f t="shared" si="0"/>
        <v>1.1271834061135371</v>
      </c>
    </row>
    <row r="37" spans="1:4" ht="47.25">
      <c r="A37" s="21" t="s">
        <v>41</v>
      </c>
      <c r="B37" s="22">
        <v>3114.9</v>
      </c>
      <c r="C37" s="23">
        <v>41.3</v>
      </c>
      <c r="D37" s="24">
        <f t="shared" si="0"/>
        <v>1.3258852611640821</v>
      </c>
    </row>
    <row r="38" spans="1:4" ht="15.75">
      <c r="A38" s="16" t="s">
        <v>68</v>
      </c>
      <c r="B38" s="17">
        <v>474.1</v>
      </c>
      <c r="C38" s="19"/>
      <c r="D38" s="18">
        <f t="shared" si="0"/>
        <v>0</v>
      </c>
    </row>
    <row r="39" spans="1:4" ht="33" customHeight="1" thickBot="1">
      <c r="A39" s="29" t="s">
        <v>65</v>
      </c>
      <c r="B39" s="30">
        <v>75</v>
      </c>
      <c r="C39" s="31">
        <v>0</v>
      </c>
      <c r="D39" s="32">
        <f t="shared" si="0"/>
        <v>0</v>
      </c>
    </row>
    <row r="40" spans="1:4" ht="16.5" thickBot="1">
      <c r="A40" s="25" t="s">
        <v>24</v>
      </c>
      <c r="B40" s="26">
        <f>B41+B42+B43+B45+B44</f>
        <v>47317.2</v>
      </c>
      <c r="C40" s="27">
        <f>C41+C42+C43+C45+C44</f>
        <v>49</v>
      </c>
      <c r="D40" s="28">
        <f t="shared" si="0"/>
        <v>0.1035564234570093</v>
      </c>
    </row>
    <row r="41" spans="1:4" ht="15.75">
      <c r="A41" s="21" t="s">
        <v>42</v>
      </c>
      <c r="B41" s="22">
        <v>3599.3</v>
      </c>
      <c r="C41" s="23">
        <v>49</v>
      </c>
      <c r="D41" s="24">
        <f t="shared" si="0"/>
        <v>1.3613758230767092</v>
      </c>
    </row>
    <row r="42" spans="1:4" ht="15.75">
      <c r="A42" s="16" t="s">
        <v>43</v>
      </c>
      <c r="B42" s="17">
        <v>15535</v>
      </c>
      <c r="C42" s="19"/>
      <c r="D42" s="18">
        <f t="shared" si="0"/>
        <v>0</v>
      </c>
    </row>
    <row r="43" spans="1:4" ht="15.75">
      <c r="A43" s="16" t="s">
        <v>44</v>
      </c>
      <c r="B43" s="17">
        <v>17924.2</v>
      </c>
      <c r="C43" s="19"/>
      <c r="D43" s="18">
        <f t="shared" si="0"/>
        <v>0</v>
      </c>
    </row>
    <row r="44" spans="1:4" ht="15.75">
      <c r="A44" s="29" t="s">
        <v>76</v>
      </c>
      <c r="B44" s="30">
        <v>9968</v>
      </c>
      <c r="C44" s="31"/>
      <c r="D44" s="32">
        <f t="shared" si="0"/>
        <v>0</v>
      </c>
    </row>
    <row r="45" spans="1:4" ht="16.5" thickBot="1">
      <c r="A45" s="29" t="s">
        <v>45</v>
      </c>
      <c r="B45" s="30">
        <v>290.7</v>
      </c>
      <c r="C45" s="31"/>
      <c r="D45" s="32">
        <f t="shared" si="0"/>
        <v>0</v>
      </c>
    </row>
    <row r="46" spans="1:4" ht="16.5" thickBot="1">
      <c r="A46" s="25" t="s">
        <v>25</v>
      </c>
      <c r="B46" s="42">
        <f>B48+B50+B47+B49</f>
        <v>9197.7999999999993</v>
      </c>
      <c r="C46" s="43">
        <f>C48+C50+C47+C49</f>
        <v>150.6</v>
      </c>
      <c r="D46" s="28">
        <v>0</v>
      </c>
    </row>
    <row r="47" spans="1:4" ht="15.75">
      <c r="A47" s="66" t="s">
        <v>74</v>
      </c>
      <c r="B47" s="71">
        <v>36</v>
      </c>
      <c r="C47" s="44"/>
      <c r="D47" s="63"/>
    </row>
    <row r="48" spans="1:4" ht="15.75">
      <c r="A48" s="16" t="s">
        <v>46</v>
      </c>
      <c r="B48" s="17">
        <v>9161.7999999999993</v>
      </c>
      <c r="C48" s="20">
        <v>150.6</v>
      </c>
      <c r="D48" s="70">
        <f t="shared" si="0"/>
        <v>1.6437817896046629</v>
      </c>
    </row>
    <row r="49" spans="1:4" ht="15.75">
      <c r="A49" s="29" t="s">
        <v>75</v>
      </c>
      <c r="B49" s="30">
        <v>0</v>
      </c>
      <c r="C49" s="36"/>
      <c r="D49" s="72"/>
    </row>
    <row r="50" spans="1:4" ht="32.25" thickBot="1">
      <c r="A50" s="60" t="s">
        <v>64</v>
      </c>
      <c r="B50" s="30">
        <v>0</v>
      </c>
      <c r="C50" s="62"/>
      <c r="D50" s="64" t="e">
        <f t="shared" si="0"/>
        <v>#DIV/0!</v>
      </c>
    </row>
    <row r="51" spans="1:4" ht="16.5" thickBot="1">
      <c r="A51" s="25" t="s">
        <v>26</v>
      </c>
      <c r="B51" s="67">
        <f>B52+B53+B54+B55+B56</f>
        <v>480765.10000000003</v>
      </c>
      <c r="C51" s="46">
        <f>C52+C53+C55+C56+C54</f>
        <v>10773.9</v>
      </c>
      <c r="D51" s="45">
        <f t="shared" si="0"/>
        <v>2.2409904545899852</v>
      </c>
    </row>
    <row r="52" spans="1:4" ht="15.75">
      <c r="A52" s="21" t="s">
        <v>47</v>
      </c>
      <c r="B52" s="22">
        <v>98287</v>
      </c>
      <c r="C52" s="68">
        <v>1427.6</v>
      </c>
      <c r="D52" s="69">
        <f t="shared" si="0"/>
        <v>1.4524809995218084</v>
      </c>
    </row>
    <row r="53" spans="1:4" ht="15.75">
      <c r="A53" s="16" t="s">
        <v>48</v>
      </c>
      <c r="B53" s="17">
        <v>340867.2</v>
      </c>
      <c r="C53" s="20">
        <v>8054.7</v>
      </c>
      <c r="D53" s="70">
        <f t="shared" si="0"/>
        <v>2.3630023657307007</v>
      </c>
    </row>
    <row r="54" spans="1:4" ht="15.75">
      <c r="A54" s="16" t="s">
        <v>73</v>
      </c>
      <c r="B54" s="17">
        <v>15585.5</v>
      </c>
      <c r="C54" s="20">
        <v>549.6</v>
      </c>
      <c r="D54" s="70">
        <f t="shared" si="0"/>
        <v>3.5263546244907129</v>
      </c>
    </row>
    <row r="55" spans="1:4" ht="15.75">
      <c r="A55" s="16" t="s">
        <v>49</v>
      </c>
      <c r="B55" s="17">
        <v>4898.7</v>
      </c>
      <c r="C55" s="20">
        <v>80</v>
      </c>
      <c r="D55" s="70">
        <f t="shared" si="0"/>
        <v>1.6330863290260682</v>
      </c>
    </row>
    <row r="56" spans="1:4" ht="16.5" thickBot="1">
      <c r="A56" s="60" t="s">
        <v>50</v>
      </c>
      <c r="B56" s="30">
        <v>21126.7</v>
      </c>
      <c r="C56" s="62">
        <v>662</v>
      </c>
      <c r="D56" s="64">
        <f t="shared" si="0"/>
        <v>3.133475649296861</v>
      </c>
    </row>
    <row r="57" spans="1:4" ht="16.5" thickBot="1">
      <c r="A57" s="25" t="s">
        <v>27</v>
      </c>
      <c r="B57" s="26">
        <f>B58+B59</f>
        <v>59159.199999999997</v>
      </c>
      <c r="C57" s="27">
        <f>C58+C59</f>
        <v>2544.9</v>
      </c>
      <c r="D57" s="28">
        <f t="shared" si="0"/>
        <v>4.3017823094294725</v>
      </c>
    </row>
    <row r="58" spans="1:4" ht="15.75">
      <c r="A58" s="21" t="s">
        <v>51</v>
      </c>
      <c r="B58" s="22">
        <v>57677</v>
      </c>
      <c r="C58" s="37">
        <v>2502.5</v>
      </c>
      <c r="D58" s="24">
        <f t="shared" si="0"/>
        <v>4.3388178996827156</v>
      </c>
    </row>
    <row r="59" spans="1:4" ht="16.5" thickBot="1">
      <c r="A59" s="29" t="s">
        <v>52</v>
      </c>
      <c r="B59" s="30">
        <v>1482.2</v>
      </c>
      <c r="C59" s="36">
        <v>42.4</v>
      </c>
      <c r="D59" s="32">
        <f t="shared" si="0"/>
        <v>2.8606126028875996</v>
      </c>
    </row>
    <row r="60" spans="1:4" ht="16.5" thickBot="1">
      <c r="A60" s="25" t="s">
        <v>28</v>
      </c>
      <c r="B60" s="26">
        <f>B61</f>
        <v>53.8</v>
      </c>
      <c r="C60" s="27">
        <f>C61</f>
        <v>0</v>
      </c>
      <c r="D60" s="28">
        <f t="shared" si="0"/>
        <v>0</v>
      </c>
    </row>
    <row r="61" spans="1:4" ht="16.5" thickBot="1">
      <c r="A61" s="33" t="s">
        <v>53</v>
      </c>
      <c r="B61" s="1">
        <v>53.8</v>
      </c>
      <c r="C61" s="38"/>
      <c r="D61" s="35">
        <f t="shared" si="0"/>
        <v>0</v>
      </c>
    </row>
    <row r="62" spans="1:4" ht="16.5" thickBot="1">
      <c r="A62" s="25" t="s">
        <v>29</v>
      </c>
      <c r="B62" s="26">
        <f>B63+B64+B65+B66+B67</f>
        <v>66826.100000000006</v>
      </c>
      <c r="C62" s="27">
        <f>C63+C64+C65+C66+C67</f>
        <v>1203</v>
      </c>
      <c r="D62" s="28">
        <f t="shared" si="0"/>
        <v>1.800194834054359</v>
      </c>
    </row>
    <row r="63" spans="1:4" ht="15.75">
      <c r="A63" s="21" t="s">
        <v>54</v>
      </c>
      <c r="B63" s="22">
        <v>780</v>
      </c>
      <c r="C63" s="37">
        <v>67.3</v>
      </c>
      <c r="D63" s="24">
        <f t="shared" si="0"/>
        <v>8.6282051282051277</v>
      </c>
    </row>
    <row r="64" spans="1:4" ht="15.75">
      <c r="A64" s="16" t="s">
        <v>55</v>
      </c>
      <c r="B64" s="17">
        <v>27314.799999999999</v>
      </c>
      <c r="C64" s="20">
        <v>616.6</v>
      </c>
      <c r="D64" s="18">
        <f t="shared" si="0"/>
        <v>2.2573842751914714</v>
      </c>
    </row>
    <row r="65" spans="1:4" ht="15.75">
      <c r="A65" s="16" t="s">
        <v>56</v>
      </c>
      <c r="B65" s="17">
        <v>24221.8</v>
      </c>
      <c r="C65" s="20">
        <v>235.6</v>
      </c>
      <c r="D65" s="18">
        <f t="shared" si="0"/>
        <v>0.9726775053877087</v>
      </c>
    </row>
    <row r="66" spans="1:4" ht="15.75">
      <c r="A66" s="16" t="s">
        <v>57</v>
      </c>
      <c r="B66" s="17">
        <v>6987</v>
      </c>
      <c r="C66" s="20">
        <v>50</v>
      </c>
      <c r="D66" s="18">
        <f t="shared" si="0"/>
        <v>0.71561471303849999</v>
      </c>
    </row>
    <row r="67" spans="1:4" ht="16.5" thickBot="1">
      <c r="A67" s="29" t="s">
        <v>58</v>
      </c>
      <c r="B67" s="30">
        <v>7522.5</v>
      </c>
      <c r="C67" s="36">
        <v>233.5</v>
      </c>
      <c r="D67" s="32">
        <f t="shared" si="0"/>
        <v>3.1040212695247589</v>
      </c>
    </row>
    <row r="68" spans="1:4" ht="16.5" thickBot="1">
      <c r="A68" s="25" t="s">
        <v>30</v>
      </c>
      <c r="B68" s="26">
        <f>B70+B69</f>
        <v>9026.2000000000007</v>
      </c>
      <c r="C68" s="27">
        <f>C69+C70</f>
        <v>150</v>
      </c>
      <c r="D68" s="28">
        <f t="shared" si="0"/>
        <v>1.6618288980966518</v>
      </c>
    </row>
    <row r="69" spans="1:4" ht="15.75">
      <c r="A69" s="66" t="s">
        <v>79</v>
      </c>
      <c r="B69" s="65">
        <v>8326.2000000000007</v>
      </c>
      <c r="C69" s="65">
        <v>150</v>
      </c>
      <c r="D69" s="63"/>
    </row>
    <row r="70" spans="1:4" ht="16.5" thickBot="1">
      <c r="A70" s="60" t="s">
        <v>59</v>
      </c>
      <c r="B70" s="61">
        <v>700</v>
      </c>
      <c r="C70" s="62"/>
      <c r="D70" s="64">
        <f t="shared" si="0"/>
        <v>0</v>
      </c>
    </row>
    <row r="71" spans="1:4" ht="28.5" customHeight="1" thickBot="1">
      <c r="A71" s="56" t="s">
        <v>66</v>
      </c>
      <c r="B71" s="57">
        <f>B72</f>
        <v>2</v>
      </c>
      <c r="C71" s="58">
        <f>C72</f>
        <v>0</v>
      </c>
      <c r="D71" s="59">
        <f t="shared" si="0"/>
        <v>0</v>
      </c>
    </row>
    <row r="72" spans="1:4" ht="30" customHeight="1" thickBot="1">
      <c r="A72" s="33" t="s">
        <v>67</v>
      </c>
      <c r="B72" s="1">
        <v>2</v>
      </c>
      <c r="C72" s="38"/>
      <c r="D72" s="35">
        <f t="shared" si="0"/>
        <v>0</v>
      </c>
    </row>
    <row r="73" spans="1:4" ht="48" thickBot="1">
      <c r="A73" s="25" t="s">
        <v>60</v>
      </c>
      <c r="B73" s="26">
        <f>B74+B75</f>
        <v>83989.6</v>
      </c>
      <c r="C73" s="27">
        <f>C74+C75</f>
        <v>6279.4</v>
      </c>
      <c r="D73" s="28">
        <f t="shared" si="0"/>
        <v>7.4764018402278367</v>
      </c>
    </row>
    <row r="74" spans="1:4" ht="47.25">
      <c r="A74" s="21" t="s">
        <v>61</v>
      </c>
      <c r="B74" s="22">
        <v>56086.6</v>
      </c>
      <c r="C74" s="37">
        <v>4389</v>
      </c>
      <c r="D74" s="24">
        <f t="shared" si="0"/>
        <v>7.8253985800529886</v>
      </c>
    </row>
    <row r="75" spans="1:4" ht="16.5" thickBot="1">
      <c r="A75" s="29" t="s">
        <v>62</v>
      </c>
      <c r="B75" s="30">
        <v>27903</v>
      </c>
      <c r="C75" s="36">
        <v>1890.4</v>
      </c>
      <c r="D75" s="32">
        <f t="shared" si="0"/>
        <v>6.7748987564061212</v>
      </c>
    </row>
    <row r="76" spans="1:4" ht="16.5" thickBot="1">
      <c r="A76" s="25" t="s">
        <v>63</v>
      </c>
      <c r="B76" s="39">
        <f>B26+B34+B36+B40+B46+B51+B57+B60+B62+B68+B71+B73</f>
        <v>826580.39999999991</v>
      </c>
      <c r="C76" s="40">
        <f>C26+C34+C36+C40+C46+C51+C57+C60+C62+C68+C73+C71</f>
        <v>23332.400000000001</v>
      </c>
      <c r="D76" s="28">
        <f t="shared" si="0"/>
        <v>2.8227623108411479</v>
      </c>
    </row>
    <row r="77" spans="1:4" ht="15.75">
      <c r="B77" s="1"/>
      <c r="C77" s="2"/>
    </row>
    <row r="78" spans="1:4">
      <c r="B78" s="11"/>
      <c r="C78" s="11"/>
    </row>
  </sheetData>
  <mergeCells count="2">
    <mergeCell ref="A3:D3"/>
    <mergeCell ref="A25:D25"/>
  </mergeCells>
  <phoneticPr fontId="4" type="noConversion"/>
  <pageMargins left="0.75" right="0.75" top="1" bottom="1" header="0.5" footer="0.5"/>
  <pageSetup paperSize="9" scale="8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2018-01-29T05:23:23Z</cp:lastPrinted>
  <dcterms:created xsi:type="dcterms:W3CDTF">2015-03-17T06:24:35Z</dcterms:created>
  <dcterms:modified xsi:type="dcterms:W3CDTF">2018-03-22T06:49:57Z</dcterms:modified>
</cp:coreProperties>
</file>