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35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B59" i="1"/>
  <c r="B16"/>
  <c r="D21"/>
  <c r="C70"/>
  <c r="B41"/>
  <c r="B4"/>
  <c r="B25" s="1"/>
  <c r="B27"/>
  <c r="C27"/>
  <c r="B70"/>
  <c r="C35"/>
  <c r="C37"/>
  <c r="C41"/>
  <c r="C48"/>
  <c r="C53"/>
  <c r="C59"/>
  <c r="C64"/>
  <c r="C73"/>
  <c r="C75"/>
  <c r="C4"/>
  <c r="C16"/>
  <c r="B64"/>
  <c r="B37"/>
  <c r="C62"/>
  <c r="D62" s="1"/>
  <c r="D46"/>
  <c r="D22"/>
  <c r="B73"/>
  <c r="B62"/>
  <c r="B48"/>
  <c r="B75"/>
  <c r="B53"/>
  <c r="D56"/>
  <c r="D39"/>
  <c r="B35"/>
  <c r="D35" s="1"/>
  <c r="D32"/>
  <c r="D28"/>
  <c r="D74"/>
  <c r="D40"/>
  <c r="D52"/>
  <c r="D24"/>
  <c r="D23"/>
  <c r="D20"/>
  <c r="D19"/>
  <c r="D18"/>
  <c r="D17"/>
  <c r="D15"/>
  <c r="D14"/>
  <c r="D13"/>
  <c r="D12"/>
  <c r="D11"/>
  <c r="D10"/>
  <c r="D8"/>
  <c r="D6"/>
  <c r="D5"/>
  <c r="D77"/>
  <c r="D76"/>
  <c r="D72"/>
  <c r="D69"/>
  <c r="D68"/>
  <c r="D67"/>
  <c r="D66"/>
  <c r="D65"/>
  <c r="D63"/>
  <c r="D61"/>
  <c r="D60"/>
  <c r="D58"/>
  <c r="D57"/>
  <c r="D55"/>
  <c r="D54"/>
  <c r="D50"/>
  <c r="D33"/>
  <c r="D30"/>
  <c r="D29"/>
  <c r="D47"/>
  <c r="D45"/>
  <c r="D44"/>
  <c r="D42"/>
  <c r="D38"/>
  <c r="D36"/>
  <c r="D34"/>
  <c r="D7"/>
  <c r="D37"/>
  <c r="C25" l="1"/>
  <c r="D4"/>
  <c r="D73"/>
  <c r="D75"/>
  <c r="D70"/>
  <c r="D64"/>
  <c r="D59"/>
  <c r="D53"/>
  <c r="D41"/>
  <c r="B78"/>
  <c r="D27"/>
  <c r="D16"/>
  <c r="C78"/>
  <c r="D78" l="1"/>
  <c r="D25"/>
</calcChain>
</file>

<file path=xl/sharedStrings.xml><?xml version="1.0" encoding="utf-8"?>
<sst xmlns="http://schemas.openxmlformats.org/spreadsheetml/2006/main" count="83" uniqueCount="83">
  <si>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</si>
  <si>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</si>
  <si>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</si>
  <si>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</si>
  <si>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</si>
  <si>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</si>
  <si>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</si>
  <si>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</si>
  <si>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</si>
  <si>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</si>
  <si>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</si>
  <si>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</si>
  <si>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</si>
  <si>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</si>
  <si>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</si>
  <si>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</si>
  <si>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</si>
  <si>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</si>
  <si>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</si>
  <si>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</si>
  <si>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</si>
  <si>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</si>
  <si>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</si>
  <si>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</si>
  <si>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</si>
  <si>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</si>
  <si>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</si>
  <si>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</si>
  <si>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</si>
  <si>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</si>
  <si>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</si>
  <si>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</si>
  <si>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</si>
  <si>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</si>
  <si>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</si>
  <si>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</si>
  <si>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</si>
  <si>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</si>
  <si>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</si>
  <si>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</si>
  <si>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</si>
  <si>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</si>
  <si>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</si>
  <si>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</si>
  <si>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</si>
  <si>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</si>
  <si>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</si>
  <si>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</si>
  <si>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</si>
  <si>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</si>
  <si>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</si>
  <si>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</si>
  <si>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</si>
  <si>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</si>
  <si>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</si>
  <si>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</si>
  <si>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</si>
  <si>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</si>
  <si>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</si>
  <si>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</si>
  <si>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</si>
  <si>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</si>
  <si>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</si>
  <si>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</si>
  <si>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</si>
  <si>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</si>
  <si>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</si>
  <si>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</si>
  <si>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Обеспечение пожарной безопасности</t>
  </si>
  <si>
    <t>РАСХОДЫ</t>
  </si>
  <si>
    <t>ПРОЧИЕ БЕЗВОЗМЕЗДНЫЕ ПОСТУПЛЕНИЯ</t>
  </si>
  <si>
    <t>Задолженность и перерасчеты по отмененным налогам, сборам и иным обязательным платежам</t>
  </si>
  <si>
    <t>Дополнительное образование детей</t>
  </si>
  <si>
    <t>Жилищное хозяйство</t>
  </si>
  <si>
    <t>Благоустройство</t>
  </si>
  <si>
    <t>Связь и информатика</t>
  </si>
  <si>
    <t>Судебная система</t>
  </si>
  <si>
    <t>Физическая культура</t>
  </si>
  <si>
    <t>Водное хозяйство</t>
  </si>
  <si>
    <t>БЕЗВОЗМЕЗДНЫЕ ПОСТУПЛЕНИЯ ОТ НЕГОСУДАРСТВЕННЫХ ОРГАНИЗАЦИЙ</t>
  </si>
  <si>
    <t>Сведения по состоянию на 01.11.2018</t>
  </si>
  <si>
    <t>пл дох на  01.11</t>
  </si>
  <si>
    <t>пл рас на  01.11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</si>
</sst>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color indexed="10"/>
      <name val="Arial Cyr"/>
      <charset val="204"/>
    </font>
    <font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64"/>
      </right>
      <top style="medium">
        <color indexed="64"/>
      </top>
      <bottom style="medium">
        <color indexed="54"/>
      </bottom>
      <diagonal/>
    </border>
    <border>
      <left style="medium">
        <color indexed="64"/>
      </left>
      <right/>
      <top style="medium">
        <color indexed="54"/>
      </top>
      <bottom/>
      <diagonal/>
    </border>
    <border>
      <left/>
      <right style="medium">
        <color indexed="64"/>
      </right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64"/>
      </right>
      <top/>
      <bottom style="medium">
        <color indexed="54"/>
      </bottom>
      <diagonal/>
    </border>
    <border>
      <left style="medium">
        <color indexed="64"/>
      </left>
      <right style="medium">
        <color indexed="8"/>
      </right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164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0" fillId="0" borderId="0" xfId="0" applyNumberFormat="1" applyFill="1"/>
    <xf numFmtId="164" fontId="3" fillId="0" borderId="1" xfId="0" applyNumberFormat="1" applyFont="1" applyFill="1" applyBorder="1" applyAlignment="1">
      <alignment horizontal="center" wrapText="1"/>
    </xf>
    <xf numFmtId="49" fontId="2" fillId="0" borderId="2" xfId="0" applyNumberFormat="1" applyFont="1" applyFill="1" applyBorder="1" applyAlignment="1">
      <alignment horizontal="left" wrapText="1"/>
    </xf>
    <xf numFmtId="164" fontId="2" fillId="0" borderId="3" xfId="0" applyNumberFormat="1" applyFont="1" applyFill="1" applyBorder="1" applyAlignment="1">
      <alignment horizontal="right" wrapText="1"/>
    </xf>
    <xf numFmtId="165" fontId="2" fillId="0" borderId="4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/>
    </xf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49" fontId="3" fillId="0" borderId="8" xfId="0" applyNumberFormat="1" applyFont="1" applyFill="1" applyBorder="1" applyAlignment="1">
      <alignment horizontal="left" wrapText="1"/>
    </xf>
    <xf numFmtId="164" fontId="3" fillId="0" borderId="9" xfId="0" applyNumberFormat="1" applyFont="1" applyFill="1" applyBorder="1" applyAlignment="1">
      <alignment horizontal="center" wrapText="1"/>
    </xf>
    <xf numFmtId="164" fontId="3" fillId="0" borderId="8" xfId="0" applyNumberFormat="1" applyFont="1" applyFill="1" applyBorder="1" applyAlignment="1">
      <alignment horizontal="center" wrapText="1"/>
    </xf>
    <xf numFmtId="165" fontId="2" fillId="0" borderId="10" xfId="0" applyNumberFormat="1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164" fontId="2" fillId="0" borderId="12" xfId="0" applyNumberFormat="1" applyFont="1" applyFill="1" applyBorder="1" applyAlignment="1">
      <alignment horizontal="right" wrapText="1"/>
    </xf>
    <xf numFmtId="164" fontId="2" fillId="0" borderId="11" xfId="0" applyNumberFormat="1" applyFont="1" applyFill="1" applyBorder="1" applyAlignment="1">
      <alignment horizontal="right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5" xfId="0" applyNumberFormat="1" applyFont="1" applyFill="1" applyBorder="1" applyAlignment="1">
      <alignment horizontal="center" wrapText="1"/>
    </xf>
    <xf numFmtId="164" fontId="2" fillId="0" borderId="11" xfId="0" applyNumberFormat="1" applyFont="1" applyFill="1" applyBorder="1" applyAlignment="1">
      <alignment horizontal="right"/>
    </xf>
    <xf numFmtId="164" fontId="2" fillId="0" borderId="5" xfId="0" applyNumberFormat="1" applyFont="1" applyFill="1" applyBorder="1" applyAlignment="1">
      <alignment horizontal="right"/>
    </xf>
    <xf numFmtId="164" fontId="2" fillId="0" borderId="14" xfId="0" applyNumberFormat="1" applyFont="1" applyFill="1" applyBorder="1" applyAlignment="1">
      <alignment horizontal="right"/>
    </xf>
    <xf numFmtId="164" fontId="3" fillId="0" borderId="9" xfId="0" applyNumberFormat="1" applyFont="1" applyFill="1" applyBorder="1"/>
    <xf numFmtId="164" fontId="3" fillId="0" borderId="8" xfId="0" applyNumberFormat="1" applyFont="1" applyFill="1" applyBorder="1"/>
    <xf numFmtId="164" fontId="3" fillId="0" borderId="16" xfId="0" applyNumberFormat="1" applyFont="1" applyFill="1" applyBorder="1" applyAlignment="1">
      <alignment horizontal="center" wrapText="1"/>
    </xf>
    <xf numFmtId="164" fontId="3" fillId="0" borderId="17" xfId="0" applyNumberFormat="1" applyFont="1" applyFill="1" applyBorder="1" applyAlignment="1">
      <alignment horizontal="center" wrapText="1"/>
    </xf>
    <xf numFmtId="164" fontId="2" fillId="0" borderId="18" xfId="0" applyNumberFormat="1" applyFont="1" applyFill="1" applyBorder="1" applyAlignment="1">
      <alignment horizontal="right" wrapText="1"/>
    </xf>
    <xf numFmtId="165" fontId="2" fillId="0" borderId="19" xfId="0" applyNumberFormat="1" applyFont="1" applyFill="1" applyBorder="1" applyAlignment="1">
      <alignment horizontal="center" wrapText="1"/>
    </xf>
    <xf numFmtId="164" fontId="3" fillId="0" borderId="20" xfId="0" applyNumberFormat="1" applyFont="1" applyFill="1" applyBorder="1" applyAlignment="1">
      <alignment horizontal="center" wrapText="1"/>
    </xf>
    <xf numFmtId="164" fontId="2" fillId="0" borderId="21" xfId="0" applyNumberFormat="1" applyFont="1" applyFill="1" applyBorder="1" applyAlignment="1">
      <alignment horizontal="center" wrapText="1"/>
    </xf>
    <xf numFmtId="0" fontId="2" fillId="0" borderId="21" xfId="0" applyFont="1" applyFill="1" applyBorder="1" applyAlignment="1">
      <alignment horizontal="center" wrapText="1"/>
    </xf>
    <xf numFmtId="49" fontId="3" fillId="0" borderId="24" xfId="0" applyNumberFormat="1" applyFont="1" applyFill="1" applyBorder="1" applyAlignment="1">
      <alignment horizontal="left" wrapText="1"/>
    </xf>
    <xf numFmtId="164" fontId="3" fillId="0" borderId="25" xfId="0" applyNumberFormat="1" applyFont="1" applyFill="1" applyBorder="1" applyAlignment="1">
      <alignment horizontal="right" wrapText="1"/>
    </xf>
    <xf numFmtId="164" fontId="3" fillId="0" borderId="24" xfId="0" applyNumberFormat="1" applyFont="1" applyFill="1" applyBorder="1" applyAlignment="1">
      <alignment horizontal="right" wrapText="1"/>
    </xf>
    <xf numFmtId="165" fontId="2" fillId="0" borderId="26" xfId="0" applyNumberFormat="1" applyFont="1" applyFill="1" applyBorder="1" applyAlignment="1">
      <alignment horizontal="center" wrapText="1"/>
    </xf>
    <xf numFmtId="49" fontId="2" fillId="0" borderId="27" xfId="0" applyNumberFormat="1" applyFont="1" applyFill="1" applyBorder="1" applyAlignment="1">
      <alignment horizontal="left" wrapText="1"/>
    </xf>
    <xf numFmtId="164" fontId="2" fillId="0" borderId="27" xfId="0" applyNumberFormat="1" applyFont="1" applyFill="1" applyBorder="1" applyAlignment="1">
      <alignment horizontal="right" wrapText="1"/>
    </xf>
    <xf numFmtId="164" fontId="2" fillId="0" borderId="27" xfId="0" applyNumberFormat="1" applyFont="1" applyFill="1" applyBorder="1" applyAlignment="1">
      <alignment horizontal="right"/>
    </xf>
    <xf numFmtId="165" fontId="2" fillId="0" borderId="17" xfId="0" applyNumberFormat="1" applyFont="1" applyFill="1" applyBorder="1" applyAlignment="1">
      <alignment horizontal="center" wrapText="1"/>
    </xf>
    <xf numFmtId="165" fontId="2" fillId="0" borderId="27" xfId="0" applyNumberFormat="1" applyFont="1" applyFill="1" applyBorder="1" applyAlignment="1">
      <alignment horizontal="center" wrapText="1"/>
    </xf>
    <xf numFmtId="164" fontId="2" fillId="0" borderId="17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3" fillId="0" borderId="28" xfId="0" applyNumberFormat="1" applyFont="1" applyFill="1" applyBorder="1" applyAlignment="1">
      <alignment horizontal="center" wrapText="1"/>
    </xf>
    <xf numFmtId="164" fontId="2" fillId="0" borderId="18" xfId="0" applyNumberFormat="1" applyFont="1" applyFill="1" applyBorder="1" applyAlignment="1">
      <alignment horizontal="right"/>
    </xf>
    <xf numFmtId="165" fontId="2" fillId="0" borderId="18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4" fontId="2" fillId="0" borderId="29" xfId="0" applyNumberFormat="1" applyFont="1" applyFill="1" applyBorder="1" applyAlignment="1">
      <alignment horizontal="right" wrapText="1"/>
    </xf>
    <xf numFmtId="165" fontId="2" fillId="0" borderId="11" xfId="0" applyNumberFormat="1" applyFont="1" applyFill="1" applyBorder="1" applyAlignment="1">
      <alignment horizontal="center" wrapText="1"/>
    </xf>
    <xf numFmtId="0" fontId="0" fillId="0" borderId="0" xfId="0" applyFill="1" applyBorder="1"/>
    <xf numFmtId="0" fontId="5" fillId="0" borderId="0" xfId="0" applyFont="1" applyFill="1" applyBorder="1"/>
    <xf numFmtId="164" fontId="0" fillId="0" borderId="0" xfId="0" applyNumberFormat="1" applyFill="1" applyBorder="1"/>
    <xf numFmtId="0" fontId="6" fillId="0" borderId="0" xfId="0" applyFont="1" applyFill="1" applyBorder="1"/>
    <xf numFmtId="0" fontId="2" fillId="0" borderId="31" xfId="0" applyFont="1" applyFill="1" applyBorder="1" applyAlignment="1">
      <alignment horizontal="center" wrapText="1"/>
    </xf>
    <xf numFmtId="0" fontId="2" fillId="0" borderId="32" xfId="0" applyFont="1" applyFill="1" applyBorder="1" applyAlignment="1">
      <alignment horizontal="center" wrapText="1"/>
    </xf>
    <xf numFmtId="0" fontId="2" fillId="0" borderId="33" xfId="0" applyFont="1" applyFill="1" applyBorder="1" applyAlignment="1">
      <alignment horizontal="center" wrapText="1"/>
    </xf>
    <xf numFmtId="0" fontId="2" fillId="0" borderId="36" xfId="0" applyFont="1" applyFill="1" applyBorder="1" applyAlignment="1">
      <alignment wrapText="1"/>
    </xf>
    <xf numFmtId="165" fontId="2" fillId="0" borderId="37" xfId="0" applyNumberFormat="1" applyFont="1" applyFill="1" applyBorder="1" applyAlignment="1">
      <alignment horizontal="center" wrapText="1"/>
    </xf>
    <xf numFmtId="0" fontId="2" fillId="0" borderId="38" xfId="0" applyFont="1" applyFill="1" applyBorder="1" applyAlignment="1">
      <alignment wrapText="1"/>
    </xf>
    <xf numFmtId="0" fontId="3" fillId="0" borderId="36" xfId="0" applyFont="1" applyFill="1" applyBorder="1" applyAlignment="1">
      <alignment wrapText="1"/>
    </xf>
    <xf numFmtId="0" fontId="3" fillId="0" borderId="22" xfId="0" applyFont="1" applyFill="1" applyBorder="1" applyAlignment="1">
      <alignment wrapText="1"/>
    </xf>
    <xf numFmtId="164" fontId="3" fillId="0" borderId="23" xfId="0" applyNumberFormat="1" applyFont="1" applyFill="1" applyBorder="1" applyAlignment="1">
      <alignment horizontal="center" wrapText="1"/>
    </xf>
    <xf numFmtId="165" fontId="3" fillId="0" borderId="10" xfId="0" applyNumberFormat="1" applyFont="1" applyFill="1" applyBorder="1" applyAlignment="1">
      <alignment horizontal="center" wrapText="1"/>
    </xf>
    <xf numFmtId="0" fontId="3" fillId="0" borderId="34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wrapText="1"/>
    </xf>
    <xf numFmtId="0" fontId="3" fillId="0" borderId="35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0"/>
  <sheetViews>
    <sheetView tabSelected="1" topLeftCell="A16" zoomScale="115" zoomScaleNormal="100" workbookViewId="0">
      <selection activeCell="E27" sqref="E27"/>
    </sheetView>
  </sheetViews>
  <sheetFormatPr defaultRowHeight="12.75"/>
  <cols>
    <col min="1" max="1" width="55.140625" style="4" customWidth="1"/>
    <col min="2" max="2" width="15.85546875" style="4" customWidth="1"/>
    <col min="3" max="3" width="12.42578125" style="4" customWidth="1"/>
    <col min="4" max="4" width="10.7109375" style="4" bestFit="1" customWidth="1"/>
    <col min="5" max="5" width="13.140625" style="59" customWidth="1"/>
    <col min="6" max="6" width="9.140625" style="59"/>
    <col min="7" max="7" width="7.7109375" style="59" customWidth="1"/>
    <col min="8" max="16384" width="9.140625" style="59"/>
  </cols>
  <sheetData>
    <row r="1" spans="1:5" ht="15.75" thickBot="1">
      <c r="A1" s="3" t="s">
        <v>80</v>
      </c>
    </row>
    <row r="2" spans="1:5" ht="48" thickBot="1">
      <c r="A2" s="63" t="s">
        <v>0</v>
      </c>
      <c r="B2" s="64" t="s">
        <v>31</v>
      </c>
      <c r="C2" s="64" t="s">
        <v>32</v>
      </c>
      <c r="D2" s="65" t="s">
        <v>1</v>
      </c>
    </row>
    <row r="3" spans="1:5" ht="16.5" thickBot="1">
      <c r="A3" s="73" t="s">
        <v>2</v>
      </c>
      <c r="B3" s="74"/>
      <c r="C3" s="74"/>
      <c r="D3" s="75"/>
    </row>
    <row r="4" spans="1:5" ht="16.5" thickBot="1">
      <c r="A4" s="70" t="s">
        <v>3</v>
      </c>
      <c r="B4" s="71">
        <f>SUM(B5:B15)</f>
        <v>78902.3</v>
      </c>
      <c r="C4" s="71">
        <f>SUM(C5:C15)</f>
        <v>58844.000000000007</v>
      </c>
      <c r="D4" s="72">
        <f>C4/B4*100</f>
        <v>74.578307603200429</v>
      </c>
      <c r="E4" s="60"/>
    </row>
    <row r="5" spans="1:5" ht="16.5" thickBot="1">
      <c r="A5" s="66" t="s">
        <v>4</v>
      </c>
      <c r="B5" s="5">
        <v>40387</v>
      </c>
      <c r="C5" s="5">
        <v>30354.7</v>
      </c>
      <c r="D5" s="67">
        <f>C5/B5*100</f>
        <v>75.159581053309239</v>
      </c>
    </row>
    <row r="6" spans="1:5" ht="32.25" thickBot="1">
      <c r="A6" s="66" t="s">
        <v>5</v>
      </c>
      <c r="B6" s="5">
        <v>248.9</v>
      </c>
      <c r="C6" s="5">
        <v>221.1</v>
      </c>
      <c r="D6" s="67">
        <f>C6/B6*100</f>
        <v>88.830855765367616</v>
      </c>
    </row>
    <row r="7" spans="1:5" ht="16.5" thickBot="1">
      <c r="A7" s="66" t="s">
        <v>6</v>
      </c>
      <c r="B7" s="5">
        <v>7949</v>
      </c>
      <c r="C7" s="5">
        <v>5671</v>
      </c>
      <c r="D7" s="67">
        <f t="shared" ref="D7:D78" si="0">C7/B7*100</f>
        <v>71.342307208453889</v>
      </c>
    </row>
    <row r="8" spans="1:5" ht="16.5" thickBot="1">
      <c r="A8" s="66" t="s">
        <v>7</v>
      </c>
      <c r="B8" s="5">
        <v>2100</v>
      </c>
      <c r="C8" s="5">
        <v>2066.8000000000002</v>
      </c>
      <c r="D8" s="67">
        <f t="shared" si="0"/>
        <v>98.419047619047632</v>
      </c>
    </row>
    <row r="9" spans="1:5" ht="32.25" thickBot="1">
      <c r="A9" s="66" t="s">
        <v>71</v>
      </c>
      <c r="B9" s="5"/>
      <c r="C9" s="5"/>
      <c r="D9" s="67"/>
    </row>
    <row r="10" spans="1:5" ht="32.25" thickBot="1">
      <c r="A10" s="66" t="s">
        <v>8</v>
      </c>
      <c r="B10" s="5">
        <v>11500</v>
      </c>
      <c r="C10" s="5">
        <v>8908.5</v>
      </c>
      <c r="D10" s="67">
        <f t="shared" si="0"/>
        <v>77.46521739130435</v>
      </c>
    </row>
    <row r="11" spans="1:5" ht="16.5" thickBot="1">
      <c r="A11" s="66" t="s">
        <v>9</v>
      </c>
      <c r="B11" s="5">
        <v>200</v>
      </c>
      <c r="C11" s="5">
        <v>172.5</v>
      </c>
      <c r="D11" s="67">
        <f t="shared" si="0"/>
        <v>86.25</v>
      </c>
    </row>
    <row r="12" spans="1:5" ht="32.25" thickBot="1">
      <c r="A12" s="66" t="s">
        <v>10</v>
      </c>
      <c r="B12" s="5">
        <v>14031.4</v>
      </c>
      <c r="C12" s="7">
        <v>9411.7999999999993</v>
      </c>
      <c r="D12" s="67">
        <f t="shared" si="0"/>
        <v>67.076699402768071</v>
      </c>
    </row>
    <row r="13" spans="1:5" ht="32.25" thickBot="1">
      <c r="A13" s="66" t="s">
        <v>11</v>
      </c>
      <c r="B13" s="5">
        <v>1030</v>
      </c>
      <c r="C13" s="6">
        <v>533.4</v>
      </c>
      <c r="D13" s="67">
        <f t="shared" si="0"/>
        <v>51.786407766990294</v>
      </c>
    </row>
    <row r="14" spans="1:5" ht="16.5" thickBot="1">
      <c r="A14" s="66" t="s">
        <v>13</v>
      </c>
      <c r="B14" s="5">
        <v>1405</v>
      </c>
      <c r="C14" s="6">
        <v>1510</v>
      </c>
      <c r="D14" s="67">
        <f t="shared" si="0"/>
        <v>107.47330960854093</v>
      </c>
    </row>
    <row r="15" spans="1:5" ht="16.5" thickBot="1">
      <c r="A15" s="68" t="s">
        <v>12</v>
      </c>
      <c r="B15" s="40">
        <v>51</v>
      </c>
      <c r="C15" s="41">
        <v>-5.8</v>
      </c>
      <c r="D15" s="29">
        <f t="shared" si="0"/>
        <v>-11.372549019607844</v>
      </c>
    </row>
    <row r="16" spans="1:5" ht="16.5" thickBot="1">
      <c r="A16" s="70" t="s">
        <v>14</v>
      </c>
      <c r="B16" s="71">
        <f>B17+B18+B19+B20+B21+B22+B23+B24</f>
        <v>826190.1</v>
      </c>
      <c r="C16" s="71">
        <f>SUM(C17:C24)</f>
        <v>659450.90000000014</v>
      </c>
      <c r="D16" s="72">
        <f t="shared" si="0"/>
        <v>79.818300897093792</v>
      </c>
    </row>
    <row r="17" spans="1:11" ht="32.25" thickBot="1">
      <c r="A17" s="66" t="s">
        <v>15</v>
      </c>
      <c r="B17" s="5">
        <v>287021.09999999998</v>
      </c>
      <c r="C17" s="5">
        <v>237520.9</v>
      </c>
      <c r="D17" s="67">
        <f t="shared" si="0"/>
        <v>82.753811479365112</v>
      </c>
      <c r="E17" s="61"/>
    </row>
    <row r="18" spans="1:11" ht="48" thickBot="1">
      <c r="A18" s="66" t="s">
        <v>16</v>
      </c>
      <c r="B18" s="5">
        <v>103438.5</v>
      </c>
      <c r="C18" s="5">
        <v>68339.8</v>
      </c>
      <c r="D18" s="67">
        <f t="shared" si="0"/>
        <v>66.068050097400871</v>
      </c>
      <c r="E18" s="59" t="s">
        <v>81</v>
      </c>
    </row>
    <row r="19" spans="1:11" ht="32.25" thickBot="1">
      <c r="A19" s="66" t="s">
        <v>17</v>
      </c>
      <c r="B19" s="5">
        <v>427218.3</v>
      </c>
      <c r="C19" s="5">
        <v>345624.4</v>
      </c>
      <c r="D19" s="67">
        <f t="shared" si="0"/>
        <v>80.901122447235991</v>
      </c>
    </row>
    <row r="20" spans="1:11" ht="16.5" thickBot="1">
      <c r="A20" s="66" t="s">
        <v>18</v>
      </c>
      <c r="B20" s="5">
        <v>9123.9</v>
      </c>
      <c r="C20" s="6">
        <v>8671.6</v>
      </c>
      <c r="D20" s="67">
        <f t="shared" si="0"/>
        <v>95.042690077708002</v>
      </c>
    </row>
    <row r="21" spans="1:11" ht="32.25" thickBot="1">
      <c r="A21" s="66" t="s">
        <v>79</v>
      </c>
      <c r="B21" s="5">
        <v>179.3</v>
      </c>
      <c r="C21" s="6">
        <v>179.3</v>
      </c>
      <c r="D21" s="67">
        <f t="shared" si="0"/>
        <v>100</v>
      </c>
    </row>
    <row r="22" spans="1:11" ht="16.5" thickBot="1">
      <c r="A22" s="66" t="s">
        <v>70</v>
      </c>
      <c r="B22" s="5">
        <v>534.4</v>
      </c>
      <c r="C22" s="6">
        <v>452.9</v>
      </c>
      <c r="D22" s="67">
        <f t="shared" si="0"/>
        <v>84.749251497005986</v>
      </c>
    </row>
    <row r="23" spans="1:11" ht="63.75" thickBot="1">
      <c r="A23" s="66" t="s">
        <v>19</v>
      </c>
      <c r="B23" s="5">
        <v>2937.1</v>
      </c>
      <c r="C23" s="6">
        <v>2937.1</v>
      </c>
      <c r="D23" s="67">
        <f t="shared" si="0"/>
        <v>100</v>
      </c>
    </row>
    <row r="24" spans="1:11" ht="48" thickBot="1">
      <c r="A24" s="66" t="s">
        <v>20</v>
      </c>
      <c r="B24" s="5">
        <v>-4262.5</v>
      </c>
      <c r="C24" s="5">
        <v>-4275.1000000000004</v>
      </c>
      <c r="D24" s="67">
        <f t="shared" si="0"/>
        <v>100.29560117302054</v>
      </c>
      <c r="E24" s="61"/>
    </row>
    <row r="25" spans="1:11" ht="16.5" thickBot="1">
      <c r="A25" s="69" t="s">
        <v>21</v>
      </c>
      <c r="B25" s="9">
        <f>B4+B16</f>
        <v>905092.4</v>
      </c>
      <c r="C25" s="9">
        <f>C4+C16</f>
        <v>718294.90000000014</v>
      </c>
      <c r="D25" s="67">
        <f t="shared" si="0"/>
        <v>79.361499444697586</v>
      </c>
      <c r="E25" s="61"/>
    </row>
    <row r="26" spans="1:11" ht="16.5" thickBot="1">
      <c r="A26" s="73" t="s">
        <v>69</v>
      </c>
      <c r="B26" s="74"/>
      <c r="C26" s="74"/>
      <c r="D26" s="75"/>
      <c r="E26" s="62"/>
      <c r="F26" s="62"/>
      <c r="G26" s="62"/>
      <c r="H26" s="62"/>
      <c r="I26" s="62"/>
      <c r="J26" s="62"/>
      <c r="K26" s="62"/>
    </row>
    <row r="27" spans="1:11" ht="16.5" thickBot="1">
      <c r="A27" s="19" t="s">
        <v>33</v>
      </c>
      <c r="B27" s="20">
        <f>B28+B29+B30+B31+B32+B33+B34</f>
        <v>63441.8</v>
      </c>
      <c r="C27" s="21">
        <f>C28+C29+C30+C32+E2936+C34</f>
        <v>47446.7</v>
      </c>
      <c r="D27" s="22">
        <f t="shared" si="0"/>
        <v>74.78775822880182</v>
      </c>
      <c r="E27" s="62" t="s">
        <v>82</v>
      </c>
      <c r="F27" s="62"/>
      <c r="G27" s="62"/>
      <c r="H27" s="62"/>
      <c r="I27" s="62"/>
      <c r="J27" s="62"/>
      <c r="K27" s="62"/>
    </row>
    <row r="28" spans="1:11" ht="47.25">
      <c r="A28" s="15" t="s">
        <v>34</v>
      </c>
      <c r="B28" s="16">
        <v>1132</v>
      </c>
      <c r="C28" s="17">
        <v>816.5</v>
      </c>
      <c r="D28" s="18">
        <f t="shared" si="0"/>
        <v>72.128975265017672</v>
      </c>
    </row>
    <row r="29" spans="1:11" ht="63">
      <c r="A29" s="10" t="s">
        <v>35</v>
      </c>
      <c r="B29" s="11">
        <v>1109.5999999999999</v>
      </c>
      <c r="C29" s="13">
        <v>754</v>
      </c>
      <c r="D29" s="12">
        <f t="shared" si="0"/>
        <v>67.952415284787321</v>
      </c>
    </row>
    <row r="30" spans="1:11" ht="63">
      <c r="A30" s="10" t="s">
        <v>36</v>
      </c>
      <c r="B30" s="11">
        <v>18514.599999999999</v>
      </c>
      <c r="C30" s="13">
        <v>13107.5</v>
      </c>
      <c r="D30" s="12">
        <f t="shared" si="0"/>
        <v>70.795480323636482</v>
      </c>
    </row>
    <row r="31" spans="1:11" ht="15.75">
      <c r="A31" s="10" t="s">
        <v>76</v>
      </c>
      <c r="B31" s="11">
        <v>3</v>
      </c>
      <c r="C31" s="13"/>
      <c r="D31" s="12"/>
    </row>
    <row r="32" spans="1:11" ht="47.25">
      <c r="A32" s="10" t="s">
        <v>37</v>
      </c>
      <c r="B32" s="11">
        <v>7401.5</v>
      </c>
      <c r="C32" s="13">
        <v>6002.4</v>
      </c>
      <c r="D32" s="12">
        <f t="shared" si="0"/>
        <v>81.097074917246502</v>
      </c>
    </row>
    <row r="33" spans="1:4" ht="15.75">
      <c r="A33" s="10" t="s">
        <v>38</v>
      </c>
      <c r="B33" s="11">
        <v>77.7</v>
      </c>
      <c r="C33" s="13"/>
      <c r="D33" s="12">
        <f t="shared" si="0"/>
        <v>0</v>
      </c>
    </row>
    <row r="34" spans="1:4" ht="16.5" thickBot="1">
      <c r="A34" s="23" t="s">
        <v>39</v>
      </c>
      <c r="B34" s="24">
        <v>35203.4</v>
      </c>
      <c r="C34" s="25">
        <v>26766.3</v>
      </c>
      <c r="D34" s="26">
        <f t="shared" si="0"/>
        <v>76.03328087627898</v>
      </c>
    </row>
    <row r="35" spans="1:4" ht="16.5" thickBot="1">
      <c r="A35" s="19" t="s">
        <v>22</v>
      </c>
      <c r="B35" s="20">
        <f>B36</f>
        <v>1263.5999999999999</v>
      </c>
      <c r="C35" s="21">
        <f>C36</f>
        <v>920.6</v>
      </c>
      <c r="D35" s="22">
        <f t="shared" si="0"/>
        <v>72.855333966445073</v>
      </c>
    </row>
    <row r="36" spans="1:4" ht="16.5" thickBot="1">
      <c r="A36" s="27" t="s">
        <v>40</v>
      </c>
      <c r="B36" s="1">
        <v>1263.5999999999999</v>
      </c>
      <c r="C36" s="28">
        <v>920.6</v>
      </c>
      <c r="D36" s="29">
        <f t="shared" si="0"/>
        <v>72.855333966445073</v>
      </c>
    </row>
    <row r="37" spans="1:4" ht="32.25" thickBot="1">
      <c r="A37" s="19" t="s">
        <v>23</v>
      </c>
      <c r="B37" s="20">
        <f>B38+B39+B40</f>
        <v>3408.4</v>
      </c>
      <c r="C37" s="21">
        <f>C38+C39+C40</f>
        <v>2465.1999999999998</v>
      </c>
      <c r="D37" s="22">
        <f t="shared" si="0"/>
        <v>72.327191644173212</v>
      </c>
    </row>
    <row r="38" spans="1:4" ht="47.25">
      <c r="A38" s="15" t="s">
        <v>41</v>
      </c>
      <c r="B38" s="16">
        <v>2859.3</v>
      </c>
      <c r="C38" s="17">
        <v>1991.1</v>
      </c>
      <c r="D38" s="18">
        <f t="shared" si="0"/>
        <v>69.635924876718065</v>
      </c>
    </row>
    <row r="39" spans="1:4" ht="15.75">
      <c r="A39" s="10" t="s">
        <v>68</v>
      </c>
      <c r="B39" s="11">
        <v>474.1</v>
      </c>
      <c r="C39" s="13">
        <v>474.1</v>
      </c>
      <c r="D39" s="12">
        <f t="shared" si="0"/>
        <v>100</v>
      </c>
    </row>
    <row r="40" spans="1:4" ht="33" customHeight="1" thickBot="1">
      <c r="A40" s="23" t="s">
        <v>65</v>
      </c>
      <c r="B40" s="24">
        <v>75</v>
      </c>
      <c r="C40" s="25">
        <v>0</v>
      </c>
      <c r="D40" s="26">
        <f t="shared" si="0"/>
        <v>0</v>
      </c>
    </row>
    <row r="41" spans="1:4" ht="16.5" thickBot="1">
      <c r="A41" s="19" t="s">
        <v>24</v>
      </c>
      <c r="B41" s="20">
        <f>B42+B44+B45+B47+B46+B43</f>
        <v>46493.2</v>
      </c>
      <c r="C41" s="21">
        <f>C42+C44+C45+C47+C46</f>
        <v>32620.7</v>
      </c>
      <c r="D41" s="22">
        <f t="shared" si="0"/>
        <v>70.162303304569278</v>
      </c>
    </row>
    <row r="42" spans="1:4" ht="15.75">
      <c r="A42" s="15" t="s">
        <v>42</v>
      </c>
      <c r="B42" s="16">
        <v>3813.8</v>
      </c>
      <c r="C42" s="17">
        <v>3007.8</v>
      </c>
      <c r="D42" s="18">
        <f t="shared" si="0"/>
        <v>78.866222665058473</v>
      </c>
    </row>
    <row r="43" spans="1:4" ht="15.75">
      <c r="A43" s="15" t="s">
        <v>78</v>
      </c>
      <c r="B43" s="16">
        <v>5177.3999999999996</v>
      </c>
      <c r="C43" s="17"/>
      <c r="D43" s="18"/>
    </row>
    <row r="44" spans="1:4" ht="15.75">
      <c r="A44" s="10" t="s">
        <v>43</v>
      </c>
      <c r="B44" s="11">
        <v>15535</v>
      </c>
      <c r="C44" s="13">
        <v>12189.4</v>
      </c>
      <c r="D44" s="12">
        <f t="shared" si="0"/>
        <v>78.464113292565173</v>
      </c>
    </row>
    <row r="45" spans="1:4" ht="15.75">
      <c r="A45" s="10" t="s">
        <v>44</v>
      </c>
      <c r="B45" s="11">
        <v>20778.099999999999</v>
      </c>
      <c r="C45" s="13">
        <v>16701.5</v>
      </c>
      <c r="D45" s="12">
        <f t="shared" si="0"/>
        <v>80.38030426266117</v>
      </c>
    </row>
    <row r="46" spans="1:4" ht="15.75">
      <c r="A46" s="23" t="s">
        <v>75</v>
      </c>
      <c r="B46" s="24">
        <v>564.4</v>
      </c>
      <c r="C46" s="25">
        <v>208.7</v>
      </c>
      <c r="D46" s="26">
        <f t="shared" si="0"/>
        <v>36.977321048901487</v>
      </c>
    </row>
    <row r="47" spans="1:4" ht="16.5" thickBot="1">
      <c r="A47" s="23" t="s">
        <v>45</v>
      </c>
      <c r="B47" s="24">
        <v>624.5</v>
      </c>
      <c r="C47" s="25">
        <v>513.29999999999995</v>
      </c>
      <c r="D47" s="26">
        <f t="shared" si="0"/>
        <v>82.193755004003194</v>
      </c>
    </row>
    <row r="48" spans="1:4" ht="16.5" thickBot="1">
      <c r="A48" s="19" t="s">
        <v>25</v>
      </c>
      <c r="B48" s="35">
        <f>B50+B52+B49+B51</f>
        <v>33554.300000000003</v>
      </c>
      <c r="C48" s="36">
        <f>C50+C52+C49+C51</f>
        <v>26438</v>
      </c>
      <c r="D48" s="22">
        <v>0</v>
      </c>
    </row>
    <row r="49" spans="1:4" ht="15.75">
      <c r="A49" s="52" t="s">
        <v>73</v>
      </c>
      <c r="B49" s="57">
        <v>32.700000000000003</v>
      </c>
      <c r="C49" s="37">
        <v>12.6</v>
      </c>
      <c r="D49" s="49"/>
    </row>
    <row r="50" spans="1:4" ht="15.75">
      <c r="A50" s="10" t="s">
        <v>46</v>
      </c>
      <c r="B50" s="11">
        <v>9183</v>
      </c>
      <c r="C50" s="14">
        <v>7568.3</v>
      </c>
      <c r="D50" s="56">
        <f t="shared" si="0"/>
        <v>82.416421648698673</v>
      </c>
    </row>
    <row r="51" spans="1:4" ht="15.75">
      <c r="A51" s="23" t="s">
        <v>74</v>
      </c>
      <c r="B51" s="24">
        <v>3289</v>
      </c>
      <c r="C51" s="30">
        <v>2894</v>
      </c>
      <c r="D51" s="58"/>
    </row>
    <row r="52" spans="1:4" ht="32.25" thickBot="1">
      <c r="A52" s="46" t="s">
        <v>64</v>
      </c>
      <c r="B52" s="24">
        <v>21049.599999999999</v>
      </c>
      <c r="C52" s="48">
        <v>15963.1</v>
      </c>
      <c r="D52" s="50">
        <f t="shared" si="0"/>
        <v>75.835645332927953</v>
      </c>
    </row>
    <row r="53" spans="1:4" ht="16.5" thickBot="1">
      <c r="A53" s="19" t="s">
        <v>26</v>
      </c>
      <c r="B53" s="53">
        <f>B54+B55+B56+B57+B58</f>
        <v>504138.3</v>
      </c>
      <c r="C53" s="39">
        <f>C54+C55+C57+C58+C56</f>
        <v>391675.89999999997</v>
      </c>
      <c r="D53" s="38">
        <f t="shared" si="0"/>
        <v>77.692153125441962</v>
      </c>
    </row>
    <row r="54" spans="1:4" ht="15.75">
      <c r="A54" s="15" t="s">
        <v>47</v>
      </c>
      <c r="B54" s="16">
        <v>103918.7</v>
      </c>
      <c r="C54" s="54">
        <v>78665.899999999994</v>
      </c>
      <c r="D54" s="55">
        <f t="shared" si="0"/>
        <v>75.699465062592196</v>
      </c>
    </row>
    <row r="55" spans="1:4" ht="15.75">
      <c r="A55" s="10" t="s">
        <v>48</v>
      </c>
      <c r="B55" s="11">
        <v>353921.8</v>
      </c>
      <c r="C55" s="14">
        <v>274975.2</v>
      </c>
      <c r="D55" s="56">
        <f t="shared" si="0"/>
        <v>77.693773031217646</v>
      </c>
    </row>
    <row r="56" spans="1:4" ht="15.75">
      <c r="A56" s="10" t="s">
        <v>72</v>
      </c>
      <c r="B56" s="11">
        <v>18652</v>
      </c>
      <c r="C56" s="14">
        <v>15344.1</v>
      </c>
      <c r="D56" s="56">
        <f t="shared" si="0"/>
        <v>82.265172635642287</v>
      </c>
    </row>
    <row r="57" spans="1:4" ht="15.75">
      <c r="A57" s="10" t="s">
        <v>49</v>
      </c>
      <c r="B57" s="11">
        <v>6065.7</v>
      </c>
      <c r="C57" s="14">
        <v>4946.3999999999996</v>
      </c>
      <c r="D57" s="56">
        <f t="shared" si="0"/>
        <v>81.547059696325235</v>
      </c>
    </row>
    <row r="58" spans="1:4" ht="16.5" thickBot="1">
      <c r="A58" s="46" t="s">
        <v>50</v>
      </c>
      <c r="B58" s="24">
        <v>21580.1</v>
      </c>
      <c r="C58" s="48">
        <v>17744.3</v>
      </c>
      <c r="D58" s="50">
        <f t="shared" si="0"/>
        <v>82.225290892998643</v>
      </c>
    </row>
    <row r="59" spans="1:4" ht="16.5" thickBot="1">
      <c r="A59" s="19" t="s">
        <v>27</v>
      </c>
      <c r="B59" s="20">
        <f>B60+B61</f>
        <v>76402.399999999994</v>
      </c>
      <c r="C59" s="21">
        <f>C60+C61</f>
        <v>56365.5</v>
      </c>
      <c r="D59" s="22">
        <f t="shared" si="0"/>
        <v>73.774514936703568</v>
      </c>
    </row>
    <row r="60" spans="1:4" ht="15.75">
      <c r="A60" s="15" t="s">
        <v>51</v>
      </c>
      <c r="B60" s="16">
        <v>74723.899999999994</v>
      </c>
      <c r="C60" s="31">
        <v>55068.6</v>
      </c>
      <c r="D60" s="18">
        <f t="shared" si="0"/>
        <v>73.696099909132158</v>
      </c>
    </row>
    <row r="61" spans="1:4" ht="16.5" thickBot="1">
      <c r="A61" s="23" t="s">
        <v>52</v>
      </c>
      <c r="B61" s="24">
        <v>1678.5</v>
      </c>
      <c r="C61" s="30">
        <v>1296.9000000000001</v>
      </c>
      <c r="D61" s="26">
        <f t="shared" si="0"/>
        <v>77.265415549597861</v>
      </c>
    </row>
    <row r="62" spans="1:4" ht="16.5" thickBot="1">
      <c r="A62" s="19" t="s">
        <v>28</v>
      </c>
      <c r="B62" s="20">
        <f>B63</f>
        <v>67.2</v>
      </c>
      <c r="C62" s="21">
        <f>C63</f>
        <v>67.2</v>
      </c>
      <c r="D62" s="22">
        <f t="shared" si="0"/>
        <v>100</v>
      </c>
    </row>
    <row r="63" spans="1:4" ht="16.5" thickBot="1">
      <c r="A63" s="27" t="s">
        <v>53</v>
      </c>
      <c r="B63" s="1">
        <v>67.2</v>
      </c>
      <c r="C63" s="32">
        <v>67.2</v>
      </c>
      <c r="D63" s="29">
        <f t="shared" si="0"/>
        <v>100</v>
      </c>
    </row>
    <row r="64" spans="1:4" ht="16.5" thickBot="1">
      <c r="A64" s="19" t="s">
        <v>29</v>
      </c>
      <c r="B64" s="20">
        <f>B65+B66+B67+B68+B69</f>
        <v>70330</v>
      </c>
      <c r="C64" s="21">
        <f>C65+C66+C67+C68+C69</f>
        <v>54225.899999999994</v>
      </c>
      <c r="D64" s="22">
        <f t="shared" si="0"/>
        <v>77.102090146452426</v>
      </c>
    </row>
    <row r="65" spans="1:4" ht="15.75">
      <c r="A65" s="15" t="s">
        <v>54</v>
      </c>
      <c r="B65" s="16">
        <v>780</v>
      </c>
      <c r="C65" s="31">
        <v>736.6</v>
      </c>
      <c r="D65" s="18">
        <f t="shared" si="0"/>
        <v>94.435897435897445</v>
      </c>
    </row>
    <row r="66" spans="1:4" ht="15.75">
      <c r="A66" s="10" t="s">
        <v>55</v>
      </c>
      <c r="B66" s="11">
        <v>30841.7</v>
      </c>
      <c r="C66" s="14">
        <v>25580.799999999999</v>
      </c>
      <c r="D66" s="12">
        <f t="shared" si="0"/>
        <v>82.942250265063208</v>
      </c>
    </row>
    <row r="67" spans="1:4" ht="15.75">
      <c r="A67" s="10" t="s">
        <v>56</v>
      </c>
      <c r="B67" s="11">
        <v>24589.1</v>
      </c>
      <c r="C67" s="14">
        <v>16771.5</v>
      </c>
      <c r="D67" s="12">
        <f t="shared" si="0"/>
        <v>68.207051091743907</v>
      </c>
    </row>
    <row r="68" spans="1:4" ht="15.75">
      <c r="A68" s="10" t="s">
        <v>57</v>
      </c>
      <c r="B68" s="11">
        <v>5887</v>
      </c>
      <c r="C68" s="14">
        <v>5027.7</v>
      </c>
      <c r="D68" s="12">
        <f t="shared" si="0"/>
        <v>85.403431289281457</v>
      </c>
    </row>
    <row r="69" spans="1:4" ht="16.5" thickBot="1">
      <c r="A69" s="23" t="s">
        <v>58</v>
      </c>
      <c r="B69" s="24">
        <v>8232.2000000000007</v>
      </c>
      <c r="C69" s="30">
        <v>6109.3</v>
      </c>
      <c r="D69" s="26">
        <f t="shared" si="0"/>
        <v>74.21223974150287</v>
      </c>
    </row>
    <row r="70" spans="1:4" ht="16.5" thickBot="1">
      <c r="A70" s="19" t="s">
        <v>30</v>
      </c>
      <c r="B70" s="20">
        <f>B72+B71</f>
        <v>10564.6</v>
      </c>
      <c r="C70" s="20">
        <f>C72+C71</f>
        <v>8206.7000000000007</v>
      </c>
      <c r="D70" s="22">
        <f t="shared" si="0"/>
        <v>77.681123752910665</v>
      </c>
    </row>
    <row r="71" spans="1:4" ht="15.75">
      <c r="A71" s="52" t="s">
        <v>77</v>
      </c>
      <c r="B71" s="51">
        <v>8764.6</v>
      </c>
      <c r="C71" s="51">
        <v>7024.8</v>
      </c>
      <c r="D71" s="49"/>
    </row>
    <row r="72" spans="1:4" ht="16.5" thickBot="1">
      <c r="A72" s="46" t="s">
        <v>59</v>
      </c>
      <c r="B72" s="47">
        <v>1800</v>
      </c>
      <c r="C72" s="48">
        <v>1181.9000000000001</v>
      </c>
      <c r="D72" s="50">
        <f t="shared" si="0"/>
        <v>65.661111111111111</v>
      </c>
    </row>
    <row r="73" spans="1:4" ht="28.5" customHeight="1" thickBot="1">
      <c r="A73" s="42" t="s">
        <v>66</v>
      </c>
      <c r="B73" s="43">
        <f>B74</f>
        <v>1.3</v>
      </c>
      <c r="C73" s="44">
        <f>C74</f>
        <v>1.3</v>
      </c>
      <c r="D73" s="45">
        <f t="shared" si="0"/>
        <v>100</v>
      </c>
    </row>
    <row r="74" spans="1:4" ht="30" customHeight="1" thickBot="1">
      <c r="A74" s="27" t="s">
        <v>67</v>
      </c>
      <c r="B74" s="1">
        <v>1.3</v>
      </c>
      <c r="C74" s="32">
        <v>1.3</v>
      </c>
      <c r="D74" s="29">
        <f t="shared" si="0"/>
        <v>100</v>
      </c>
    </row>
    <row r="75" spans="1:4" ht="48" thickBot="1">
      <c r="A75" s="19" t="s">
        <v>60</v>
      </c>
      <c r="B75" s="20">
        <f>B76+B77</f>
        <v>92464.1</v>
      </c>
      <c r="C75" s="21">
        <f>C76+C77</f>
        <v>71679</v>
      </c>
      <c r="D75" s="22">
        <f t="shared" si="0"/>
        <v>77.520897299600605</v>
      </c>
    </row>
    <row r="76" spans="1:4" ht="47.25">
      <c r="A76" s="15" t="s">
        <v>61</v>
      </c>
      <c r="B76" s="16">
        <v>56086.7</v>
      </c>
      <c r="C76" s="31">
        <v>45735</v>
      </c>
      <c r="D76" s="18">
        <f t="shared" si="0"/>
        <v>81.54339620623071</v>
      </c>
    </row>
    <row r="77" spans="1:4" ht="16.5" thickBot="1">
      <c r="A77" s="23" t="s">
        <v>62</v>
      </c>
      <c r="B77" s="24">
        <v>36377.4</v>
      </c>
      <c r="C77" s="30">
        <v>25944</v>
      </c>
      <c r="D77" s="26">
        <f t="shared" si="0"/>
        <v>71.319005756321232</v>
      </c>
    </row>
    <row r="78" spans="1:4" ht="16.5" thickBot="1">
      <c r="A78" s="19" t="s">
        <v>63</v>
      </c>
      <c r="B78" s="33">
        <f>B27+B35+B37+B41+B48+B53+B59+B62+B64+B70+B73+B75</f>
        <v>902129.2</v>
      </c>
      <c r="C78" s="34">
        <f>C27+C35+C37+C41+C48+C53+C59+C62+C64+C70+C75+C73</f>
        <v>692112.7</v>
      </c>
      <c r="D78" s="22">
        <f t="shared" si="0"/>
        <v>76.719908855627324</v>
      </c>
    </row>
    <row r="79" spans="1:4" ht="15.75">
      <c r="B79" s="1"/>
      <c r="C79" s="2"/>
    </row>
    <row r="80" spans="1:4">
      <c r="B80" s="8"/>
      <c r="C80" s="8"/>
    </row>
  </sheetData>
  <mergeCells count="2">
    <mergeCell ref="A3:D3"/>
    <mergeCell ref="A26:D26"/>
  </mergeCells>
  <phoneticPr fontId="4" type="noConversion"/>
  <pageMargins left="0.75" right="0.75" top="0.34" bottom="0.44" header="0.28000000000000003" footer="0.3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popova</cp:lastModifiedBy>
  <cp:lastPrinted>2018-08-09T04:39:52Z</cp:lastPrinted>
  <dcterms:created xsi:type="dcterms:W3CDTF">2015-03-17T06:24:35Z</dcterms:created>
  <dcterms:modified xsi:type="dcterms:W3CDTF">2018-12-06T02:25:32Z</dcterms:modified>
</cp:coreProperties>
</file>