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35" windowWidth="15135" windowHeight="1164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C42" i="1"/>
  <c r="C27"/>
  <c r="B27"/>
  <c r="B16"/>
  <c r="B54"/>
  <c r="D44"/>
  <c r="B60"/>
  <c r="D21"/>
  <c r="C71"/>
  <c r="B42"/>
  <c r="B4"/>
  <c r="B71"/>
  <c r="C36"/>
  <c r="C38"/>
  <c r="C49"/>
  <c r="C54"/>
  <c r="C60"/>
  <c r="C65"/>
  <c r="C74"/>
  <c r="C76"/>
  <c r="C4"/>
  <c r="C16"/>
  <c r="B65"/>
  <c r="B38"/>
  <c r="C63"/>
  <c r="D47"/>
  <c r="D22"/>
  <c r="B74"/>
  <c r="B63"/>
  <c r="B49"/>
  <c r="B76"/>
  <c r="D57"/>
  <c r="D40"/>
  <c r="B36"/>
  <c r="D32"/>
  <c r="D28"/>
  <c r="D75"/>
  <c r="D41"/>
  <c r="D53"/>
  <c r="D24"/>
  <c r="D23"/>
  <c r="D20"/>
  <c r="D19"/>
  <c r="D18"/>
  <c r="D17"/>
  <c r="D15"/>
  <c r="D14"/>
  <c r="D13"/>
  <c r="D12"/>
  <c r="D11"/>
  <c r="D10"/>
  <c r="D8"/>
  <c r="D6"/>
  <c r="D5"/>
  <c r="D78"/>
  <c r="D77"/>
  <c r="D73"/>
  <c r="D70"/>
  <c r="D69"/>
  <c r="D68"/>
  <c r="D67"/>
  <c r="D66"/>
  <c r="D64"/>
  <c r="D62"/>
  <c r="D61"/>
  <c r="D59"/>
  <c r="D58"/>
  <c r="D56"/>
  <c r="D55"/>
  <c r="D51"/>
  <c r="D34"/>
  <c r="D30"/>
  <c r="D29"/>
  <c r="D48"/>
  <c r="D46"/>
  <c r="D45"/>
  <c r="D43"/>
  <c r="D39"/>
  <c r="D37"/>
  <c r="D35"/>
  <c r="D7"/>
  <c r="D63" l="1"/>
  <c r="B25"/>
  <c r="D38"/>
  <c r="D36"/>
  <c r="C25"/>
  <c r="D4"/>
  <c r="D74"/>
  <c r="D76"/>
  <c r="D71"/>
  <c r="D65"/>
  <c r="D60"/>
  <c r="D54"/>
  <c r="D42"/>
  <c r="B79"/>
  <c r="D27"/>
  <c r="D16"/>
  <c r="C79"/>
  <c r="D79" l="1"/>
  <c r="D25"/>
</calcChain>
</file>

<file path=xl/sharedStrings.xml><?xml version="1.0" encoding="utf-8"?>
<sst xmlns="http://schemas.openxmlformats.org/spreadsheetml/2006/main" count="82" uniqueCount="82">
  <si>
    <t>Наименование показателя</t>
  </si>
  <si>
    <t>% исполнения</t>
  </si>
  <si>
    <t>ДОХОДЫ</t>
  </si>
  <si>
    <t>Налоговые и неналоговые доходы, в т.ч.</t>
  </si>
  <si>
    <t>Налоги на прибыль, доходы</t>
  </si>
  <si>
    <t>Налоги на товары (работы, услуги), реализуемые на территории РФ</t>
  </si>
  <si>
    <t>Налоги на совокупный доход</t>
  </si>
  <si>
    <t>Государственная пошлина</t>
  </si>
  <si>
    <t>Доходы от использования имущества, находящегося в государственной и муниципальной собственности</t>
  </si>
  <si>
    <t>Платежи за пользование природными ресурсами</t>
  </si>
  <si>
    <t>Доходы от оказания платных услуг (работ) и компенсации затрат государства</t>
  </si>
  <si>
    <t>Доходы от продажи материальных и нематериальных активов</t>
  </si>
  <si>
    <t>Прочие неналоговые доходы</t>
  </si>
  <si>
    <t>Штрафы, санкции, возмещение ущерба</t>
  </si>
  <si>
    <t>Безвозмездные поступления, в т.ч.</t>
  </si>
  <si>
    <t>Дотации бюджетам субъектов Российской Федерации и муниципальных образований</t>
  </si>
  <si>
    <t>Субсидии бюджетам субъектов Российской Федерации и муниципальных образований (межбюджетные субсидии)</t>
  </si>
  <si>
    <t>Субвенции бюджетам субъектов Российской Федерации и муниципальных образований</t>
  </si>
  <si>
    <t>Иные межбюджетные трансферты</t>
  </si>
  <si>
    <t>Доходы бюджетов бюджетной системы РФ от возврата остатков субсидий, субвенций и иных межбюджетных трансфертов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</si>
  <si>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назначение, прошлых лет</t>
  </si>
  <si>
    <t>Всего доходов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</si>
  <si>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</si>
  <si>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</si>
  <si>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</si>
  <si>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</si>
  <si>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Образование</t>
  </si>
  <si>
    <t>Культура, кинематография</t>
  </si>
  <si>
    <t>Здравоохранение</t>
  </si>
  <si>
    <t>Социальная политика</t>
  </si>
  <si>
    <t>Физическая культура и спорт</t>
  </si>
  <si>
    <t>План (тыс.руб.)</t>
  </si>
  <si>
    <t>Исполнено (тыс.руб.)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</si>
  <si>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</si>
  <si>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</si>
  <si>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</si>
  <si>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</si>
  <si>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</si>
  <si>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</si>
  <si>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Другие общегосударственные вопросы</t>
  </si>
  <si>
    <t>Мобилизационная и вневойсковая подготовка</t>
  </si>
  <si>
    <t>Защита населения и территории от чрезвычайных ситуаций природного и техногенного характера, гражданская оборона</t>
  </si>
  <si>
    <t>Сельское хозяйство и рыболовство</t>
  </si>
  <si>
    <t>Транспорт</t>
  </si>
  <si>
    <t>Дорожное хозяйство (дорожные фонды)</t>
  </si>
  <si>
    <t>Другие вопросы в области национальной экономики</t>
  </si>
  <si>
    <t>Коммунальное хозяйство</t>
  </si>
  <si>
    <t>Дошкольное образование</t>
  </si>
  <si>
    <t>Общее образование</t>
  </si>
  <si>
    <t>Молодежная политика и оздоровление детей</t>
  </si>
  <si>
    <t>Другие вопросы в области образования</t>
  </si>
  <si>
    <t>Культура</t>
  </si>
  <si>
    <t>Другие вопросы в области культуры, кинематографии</t>
  </si>
  <si>
    <t>Другие вопросы в области здравоохранения</t>
  </si>
  <si>
    <t>Пенсионное обеспечение</t>
  </si>
  <si>
    <t>Социальное обслуживание населения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</si>
  <si>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</si>
  <si>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</si>
  <si>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</si>
  <si>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Массовый спорт</t>
  </si>
  <si>
    <t>Межбюджетные трансферты общего характера бюджетам бюджетной системы Российской Федерации</t>
  </si>
  <si>
    <t>Дотации на выравнивание бюджетной обеспеченности субъектов Российской Федерации и муниципальных образований</t>
  </si>
  <si>
    <t>Прочие межбюджетные трансферты общего характера</t>
  </si>
  <si>
    <t>Всего расходов:</t>
  </si>
  <si>
    <t>Другие вопросы в области жилищно-коммунального хозяйства</t>
  </si>
  <si>
    <t>Другие вопросы в области национальной безопасности и правоохранительной деятельности</t>
  </si>
  <si>
    <t xml:space="preserve">Обслуживание государственного и муниципального долга </t>
  </si>
  <si>
    <t>Обслуживание государственного внутреннего и муниципального долга</t>
  </si>
  <si>
    <t>Обеспечение пожарной безопасности</t>
  </si>
  <si>
    <t>РАСХОДЫ</t>
  </si>
  <si>
    <t>ПРОЧИЕ БЕЗВОЗМЕЗДНЫЕ ПОСТУПЛЕНИЯ</t>
  </si>
  <si>
    <t>Задолженность и перерасчеты по отмененным налогам, сборам и иным обязательным платежам</t>
  </si>
  <si>
    <t>Дополнительное образование детей</t>
  </si>
  <si>
    <t>Жилищное хозяйство</t>
  </si>
  <si>
    <t>Благоустройство</t>
  </si>
  <si>
    <t>Связь и информатика</t>
  </si>
  <si>
    <t>Судебная система</t>
  </si>
  <si>
    <t>Физическая культура</t>
  </si>
  <si>
    <t>Водное хозяйство</t>
  </si>
  <si>
    <t>БЕЗВОЗМЕЗДНЫЕ ПОСТУПЛЕНИЯ ОТ НЕГОСУДАРСТВЕННЫХ ОРГАНИЗАЦИЙ</t>
  </si>
  <si>
    <t>Обеспечение проведения выборов и референдумов</t>
  </si>
  <si>
    <t>Сведения по состоянию на 01.03.2019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</si>
</sst>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7">
    <font>
      <sz val="10"/>
      <name val="Arial Cyr"/>
      <charset val="204"/>
    </font>
    <font>
      <b/>
      <sz val="12"/>
      <color indexed="56"/>
      <name val="Tahoma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Arial Cyr"/>
      <charset val="204"/>
    </font>
    <font>
      <sz val="10"/>
      <color indexed="10"/>
      <name val="Arial Cyr"/>
      <charset val="204"/>
    </font>
    <font>
      <sz val="9"/>
      <name val="Arial Cyr"/>
      <charset val="204"/>
    </font>
  </fonts>
  <fills count="2">
    <fill>
      <patternFill patternType="none"/>
    </fill>
    <fill>
      <patternFill patternType="gray125"/>
    </fill>
  </fills>
  <borders count="42">
    <border>
      <left/>
      <right/>
      <top/>
      <bottom/>
      <diagonal/>
    </border>
    <border>
      <left/>
      <right style="medium">
        <color indexed="8"/>
      </right>
      <top/>
      <bottom style="medium">
        <color indexed="5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8"/>
      </right>
      <top/>
      <bottom/>
      <diagonal/>
    </border>
    <border>
      <left style="medium">
        <color indexed="64"/>
      </left>
      <right style="medium">
        <color indexed="8"/>
      </right>
      <top style="medium">
        <color indexed="64"/>
      </top>
      <bottom style="medium">
        <color indexed="64"/>
      </bottom>
      <diagonal/>
    </border>
    <border>
      <left/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54"/>
      </top>
      <bottom/>
      <diagonal/>
    </border>
    <border>
      <left style="medium">
        <color indexed="64"/>
      </left>
      <right style="medium">
        <color indexed="8"/>
      </right>
      <top style="medium">
        <color indexed="64"/>
      </top>
      <bottom style="medium">
        <color indexed="54"/>
      </bottom>
      <diagonal/>
    </border>
    <border>
      <left/>
      <right style="medium">
        <color indexed="8"/>
      </right>
      <top style="medium">
        <color indexed="64"/>
      </top>
      <bottom style="medium">
        <color indexed="54"/>
      </bottom>
      <diagonal/>
    </border>
    <border>
      <left/>
      <right style="medium">
        <color indexed="64"/>
      </right>
      <top style="medium">
        <color indexed="64"/>
      </top>
      <bottom style="medium">
        <color indexed="54"/>
      </bottom>
      <diagonal/>
    </border>
    <border>
      <left style="medium">
        <color indexed="64"/>
      </left>
      <right/>
      <top style="medium">
        <color indexed="54"/>
      </top>
      <bottom/>
      <diagonal/>
    </border>
    <border>
      <left/>
      <right style="medium">
        <color indexed="64"/>
      </right>
      <top style="medium">
        <color indexed="54"/>
      </top>
      <bottom/>
      <diagonal/>
    </border>
    <border>
      <left style="medium">
        <color indexed="64"/>
      </left>
      <right style="medium">
        <color indexed="8"/>
      </right>
      <top/>
      <bottom style="medium">
        <color indexed="54"/>
      </bottom>
      <diagonal/>
    </border>
    <border>
      <left/>
      <right style="medium">
        <color indexed="64"/>
      </right>
      <top/>
      <bottom style="medium">
        <color indexed="54"/>
      </bottom>
      <diagonal/>
    </border>
    <border>
      <left style="medium">
        <color indexed="64"/>
      </left>
      <right style="medium">
        <color indexed="8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81">
    <xf numFmtId="0" fontId="0" fillId="0" borderId="0" xfId="0"/>
    <xf numFmtId="164" fontId="2" fillId="0" borderId="0" xfId="0" applyNumberFormat="1" applyFont="1" applyFill="1" applyBorder="1" applyAlignment="1">
      <alignment horizontal="right" wrapText="1"/>
    </xf>
    <xf numFmtId="164" fontId="2" fillId="0" borderId="0" xfId="0" applyNumberFormat="1" applyFont="1" applyFill="1" applyBorder="1" applyAlignment="1">
      <alignment horizontal="right"/>
    </xf>
    <xf numFmtId="0" fontId="1" fillId="0" borderId="0" xfId="0" applyFont="1" applyFill="1" applyAlignment="1">
      <alignment vertical="top"/>
    </xf>
    <xf numFmtId="0" fontId="0" fillId="0" borderId="0" xfId="0" applyFill="1"/>
    <xf numFmtId="164" fontId="2" fillId="0" borderId="1" xfId="0" applyNumberFormat="1" applyFont="1" applyFill="1" applyBorder="1" applyAlignment="1">
      <alignment horizontal="center" wrapText="1"/>
    </xf>
    <xf numFmtId="165" fontId="2" fillId="0" borderId="1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164" fontId="0" fillId="0" borderId="0" xfId="0" applyNumberFormat="1" applyFill="1"/>
    <xf numFmtId="164" fontId="3" fillId="0" borderId="1" xfId="0" applyNumberFormat="1" applyFont="1" applyFill="1" applyBorder="1" applyAlignment="1">
      <alignment horizontal="center" wrapText="1"/>
    </xf>
    <xf numFmtId="49" fontId="2" fillId="0" borderId="2" xfId="0" applyNumberFormat="1" applyFont="1" applyFill="1" applyBorder="1" applyAlignment="1">
      <alignment horizontal="left" wrapText="1"/>
    </xf>
    <xf numFmtId="164" fontId="2" fillId="0" borderId="3" xfId="0" applyNumberFormat="1" applyFont="1" applyFill="1" applyBorder="1" applyAlignment="1">
      <alignment horizontal="right" wrapText="1"/>
    </xf>
    <xf numFmtId="165" fontId="2" fillId="0" borderId="4" xfId="0" applyNumberFormat="1" applyFont="1" applyFill="1" applyBorder="1" applyAlignment="1">
      <alignment horizontal="center" wrapText="1"/>
    </xf>
    <xf numFmtId="164" fontId="2" fillId="0" borderId="2" xfId="0" applyNumberFormat="1" applyFont="1" applyFill="1" applyBorder="1" applyAlignment="1">
      <alignment horizontal="right" wrapText="1"/>
    </xf>
    <xf numFmtId="164" fontId="2" fillId="0" borderId="2" xfId="0" applyNumberFormat="1" applyFont="1" applyFill="1" applyBorder="1" applyAlignment="1">
      <alignment horizontal="right"/>
    </xf>
    <xf numFmtId="49" fontId="2" fillId="0" borderId="5" xfId="0" applyNumberFormat="1" applyFont="1" applyFill="1" applyBorder="1" applyAlignment="1">
      <alignment horizontal="left" wrapText="1"/>
    </xf>
    <xf numFmtId="164" fontId="2" fillId="0" borderId="6" xfId="0" applyNumberFormat="1" applyFont="1" applyFill="1" applyBorder="1" applyAlignment="1">
      <alignment horizontal="right" wrapText="1"/>
    </xf>
    <xf numFmtId="164" fontId="2" fillId="0" borderId="5" xfId="0" applyNumberFormat="1" applyFont="1" applyFill="1" applyBorder="1" applyAlignment="1">
      <alignment horizontal="right" wrapText="1"/>
    </xf>
    <xf numFmtId="165" fontId="2" fillId="0" borderId="7" xfId="0" applyNumberFormat="1" applyFont="1" applyFill="1" applyBorder="1" applyAlignment="1">
      <alignment horizontal="center" wrapText="1"/>
    </xf>
    <xf numFmtId="49" fontId="3" fillId="0" borderId="8" xfId="0" applyNumberFormat="1" applyFont="1" applyFill="1" applyBorder="1" applyAlignment="1">
      <alignment horizontal="left" wrapText="1"/>
    </xf>
    <xf numFmtId="164" fontId="3" fillId="0" borderId="9" xfId="0" applyNumberFormat="1" applyFont="1" applyFill="1" applyBorder="1" applyAlignment="1">
      <alignment horizontal="center" wrapText="1"/>
    </xf>
    <xf numFmtId="164" fontId="3" fillId="0" borderId="8" xfId="0" applyNumberFormat="1" applyFont="1" applyFill="1" applyBorder="1" applyAlignment="1">
      <alignment horizontal="center" wrapText="1"/>
    </xf>
    <xf numFmtId="165" fontId="2" fillId="0" borderId="10" xfId="0" applyNumberFormat="1" applyFont="1" applyFill="1" applyBorder="1" applyAlignment="1">
      <alignment horizontal="center" wrapText="1"/>
    </xf>
    <xf numFmtId="49" fontId="2" fillId="0" borderId="11" xfId="0" applyNumberFormat="1" applyFont="1" applyFill="1" applyBorder="1" applyAlignment="1">
      <alignment horizontal="left" wrapText="1"/>
    </xf>
    <xf numFmtId="164" fontId="2" fillId="0" borderId="12" xfId="0" applyNumberFormat="1" applyFont="1" applyFill="1" applyBorder="1" applyAlignment="1">
      <alignment horizontal="right" wrapText="1"/>
    </xf>
    <xf numFmtId="164" fontId="2" fillId="0" borderId="11" xfId="0" applyNumberFormat="1" applyFont="1" applyFill="1" applyBorder="1" applyAlignment="1">
      <alignment horizontal="right" wrapText="1"/>
    </xf>
    <xf numFmtId="165" fontId="2" fillId="0" borderId="13" xfId="0" applyNumberFormat="1" applyFont="1" applyFill="1" applyBorder="1" applyAlignment="1">
      <alignment horizontal="center" wrapText="1"/>
    </xf>
    <xf numFmtId="49" fontId="2" fillId="0" borderId="14" xfId="0" applyNumberFormat="1" applyFont="1" applyFill="1" applyBorder="1" applyAlignment="1">
      <alignment horizontal="left" wrapText="1"/>
    </xf>
    <xf numFmtId="164" fontId="2" fillId="0" borderId="14" xfId="0" applyNumberFormat="1" applyFont="1" applyFill="1" applyBorder="1" applyAlignment="1">
      <alignment horizontal="right" wrapText="1"/>
    </xf>
    <xf numFmtId="165" fontId="2" fillId="0" borderId="15" xfId="0" applyNumberFormat="1" applyFont="1" applyFill="1" applyBorder="1" applyAlignment="1">
      <alignment horizontal="center" wrapText="1"/>
    </xf>
    <xf numFmtId="164" fontId="2" fillId="0" borderId="11" xfId="0" applyNumberFormat="1" applyFont="1" applyFill="1" applyBorder="1" applyAlignment="1">
      <alignment horizontal="right"/>
    </xf>
    <xf numFmtId="164" fontId="2" fillId="0" borderId="5" xfId="0" applyNumberFormat="1" applyFont="1" applyFill="1" applyBorder="1" applyAlignment="1">
      <alignment horizontal="right"/>
    </xf>
    <xf numFmtId="164" fontId="2" fillId="0" borderId="14" xfId="0" applyNumberFormat="1" applyFont="1" applyFill="1" applyBorder="1" applyAlignment="1">
      <alignment horizontal="right"/>
    </xf>
    <xf numFmtId="164" fontId="3" fillId="0" borderId="9" xfId="0" applyNumberFormat="1" applyFont="1" applyFill="1" applyBorder="1"/>
    <xf numFmtId="164" fontId="3" fillId="0" borderId="8" xfId="0" applyNumberFormat="1" applyFont="1" applyFill="1" applyBorder="1"/>
    <xf numFmtId="164" fontId="3" fillId="0" borderId="16" xfId="0" applyNumberFormat="1" applyFont="1" applyFill="1" applyBorder="1" applyAlignment="1">
      <alignment horizontal="center" wrapText="1"/>
    </xf>
    <xf numFmtId="164" fontId="3" fillId="0" borderId="17" xfId="0" applyNumberFormat="1" applyFont="1" applyFill="1" applyBorder="1" applyAlignment="1">
      <alignment horizontal="center" wrapText="1"/>
    </xf>
    <xf numFmtId="164" fontId="2" fillId="0" borderId="18" xfId="0" applyNumberFormat="1" applyFont="1" applyFill="1" applyBorder="1" applyAlignment="1">
      <alignment horizontal="right" wrapText="1"/>
    </xf>
    <xf numFmtId="165" fontId="2" fillId="0" borderId="19" xfId="0" applyNumberFormat="1" applyFont="1" applyFill="1" applyBorder="1" applyAlignment="1">
      <alignment horizontal="center" wrapText="1"/>
    </xf>
    <xf numFmtId="164" fontId="3" fillId="0" borderId="20" xfId="0" applyNumberFormat="1" applyFont="1" applyFill="1" applyBorder="1" applyAlignment="1">
      <alignment horizontal="center" wrapText="1"/>
    </xf>
    <xf numFmtId="164" fontId="2" fillId="0" borderId="21" xfId="0" applyNumberFormat="1" applyFont="1" applyFill="1" applyBorder="1" applyAlignment="1">
      <alignment horizontal="center" wrapText="1"/>
    </xf>
    <xf numFmtId="0" fontId="2" fillId="0" borderId="21" xfId="0" applyFont="1" applyFill="1" applyBorder="1" applyAlignment="1">
      <alignment horizontal="center" wrapText="1"/>
    </xf>
    <xf numFmtId="49" fontId="3" fillId="0" borderId="24" xfId="0" applyNumberFormat="1" applyFont="1" applyFill="1" applyBorder="1" applyAlignment="1">
      <alignment horizontal="left" wrapText="1"/>
    </xf>
    <xf numFmtId="164" fontId="3" fillId="0" borderId="25" xfId="0" applyNumberFormat="1" applyFont="1" applyFill="1" applyBorder="1" applyAlignment="1">
      <alignment horizontal="right" wrapText="1"/>
    </xf>
    <xf numFmtId="164" fontId="3" fillId="0" borderId="24" xfId="0" applyNumberFormat="1" applyFont="1" applyFill="1" applyBorder="1" applyAlignment="1">
      <alignment horizontal="right" wrapText="1"/>
    </xf>
    <xf numFmtId="165" fontId="2" fillId="0" borderId="26" xfId="0" applyNumberFormat="1" applyFont="1" applyFill="1" applyBorder="1" applyAlignment="1">
      <alignment horizontal="center" wrapText="1"/>
    </xf>
    <xf numFmtId="49" fontId="2" fillId="0" borderId="27" xfId="0" applyNumberFormat="1" applyFont="1" applyFill="1" applyBorder="1" applyAlignment="1">
      <alignment horizontal="left" wrapText="1"/>
    </xf>
    <xf numFmtId="164" fontId="2" fillId="0" borderId="27" xfId="0" applyNumberFormat="1" applyFont="1" applyFill="1" applyBorder="1" applyAlignment="1">
      <alignment horizontal="right" wrapText="1"/>
    </xf>
    <xf numFmtId="164" fontId="2" fillId="0" borderId="27" xfId="0" applyNumberFormat="1" applyFont="1" applyFill="1" applyBorder="1" applyAlignment="1">
      <alignment horizontal="right"/>
    </xf>
    <xf numFmtId="165" fontId="2" fillId="0" borderId="17" xfId="0" applyNumberFormat="1" applyFont="1" applyFill="1" applyBorder="1" applyAlignment="1">
      <alignment horizontal="center" wrapText="1"/>
    </xf>
    <xf numFmtId="165" fontId="2" fillId="0" borderId="27" xfId="0" applyNumberFormat="1" applyFont="1" applyFill="1" applyBorder="1" applyAlignment="1">
      <alignment horizontal="center" wrapText="1"/>
    </xf>
    <xf numFmtId="49" fontId="2" fillId="0" borderId="17" xfId="0" applyNumberFormat="1" applyFont="1" applyFill="1" applyBorder="1" applyAlignment="1">
      <alignment horizontal="left" wrapText="1"/>
    </xf>
    <xf numFmtId="164" fontId="3" fillId="0" borderId="28" xfId="0" applyNumberFormat="1" applyFont="1" applyFill="1" applyBorder="1" applyAlignment="1">
      <alignment horizontal="center" wrapText="1"/>
    </xf>
    <xf numFmtId="164" fontId="2" fillId="0" borderId="18" xfId="0" applyNumberFormat="1" applyFont="1" applyFill="1" applyBorder="1" applyAlignment="1">
      <alignment horizontal="right"/>
    </xf>
    <xf numFmtId="165" fontId="2" fillId="0" borderId="18" xfId="0" applyNumberFormat="1" applyFont="1" applyFill="1" applyBorder="1" applyAlignment="1">
      <alignment horizontal="center" wrapText="1"/>
    </xf>
    <xf numFmtId="165" fontId="2" fillId="0" borderId="2" xfId="0" applyNumberFormat="1" applyFont="1" applyFill="1" applyBorder="1" applyAlignment="1">
      <alignment horizontal="center" wrapText="1"/>
    </xf>
    <xf numFmtId="164" fontId="2" fillId="0" borderId="29" xfId="0" applyNumberFormat="1" applyFont="1" applyFill="1" applyBorder="1" applyAlignment="1">
      <alignment horizontal="right" wrapText="1"/>
    </xf>
    <xf numFmtId="165" fontId="2" fillId="0" borderId="11" xfId="0" applyNumberFormat="1" applyFont="1" applyFill="1" applyBorder="1" applyAlignment="1">
      <alignment horizontal="center" wrapText="1"/>
    </xf>
    <xf numFmtId="0" fontId="0" fillId="0" borderId="0" xfId="0" applyFill="1" applyBorder="1"/>
    <xf numFmtId="0" fontId="5" fillId="0" borderId="0" xfId="0" applyFont="1" applyFill="1" applyBorder="1"/>
    <xf numFmtId="164" fontId="0" fillId="0" borderId="0" xfId="0" applyNumberFormat="1" applyFill="1" applyBorder="1"/>
    <xf numFmtId="0" fontId="6" fillId="0" borderId="0" xfId="0" applyFont="1" applyFill="1" applyBorder="1"/>
    <xf numFmtId="0" fontId="2" fillId="0" borderId="31" xfId="0" applyFont="1" applyFill="1" applyBorder="1" applyAlignment="1">
      <alignment horizontal="center" wrapText="1"/>
    </xf>
    <xf numFmtId="0" fontId="2" fillId="0" borderId="32" xfId="0" applyFont="1" applyFill="1" applyBorder="1" applyAlignment="1">
      <alignment horizontal="center" wrapText="1"/>
    </xf>
    <xf numFmtId="0" fontId="2" fillId="0" borderId="33" xfId="0" applyFont="1" applyFill="1" applyBorder="1" applyAlignment="1">
      <alignment horizontal="center" wrapText="1"/>
    </xf>
    <xf numFmtId="0" fontId="2" fillId="0" borderId="36" xfId="0" applyFont="1" applyFill="1" applyBorder="1" applyAlignment="1">
      <alignment wrapText="1"/>
    </xf>
    <xf numFmtId="165" fontId="2" fillId="0" borderId="37" xfId="0" applyNumberFormat="1" applyFont="1" applyFill="1" applyBorder="1" applyAlignment="1">
      <alignment horizontal="center" wrapText="1"/>
    </xf>
    <xf numFmtId="0" fontId="2" fillId="0" borderId="38" xfId="0" applyFont="1" applyFill="1" applyBorder="1" applyAlignment="1">
      <alignment wrapText="1"/>
    </xf>
    <xf numFmtId="0" fontId="3" fillId="0" borderId="36" xfId="0" applyFont="1" applyFill="1" applyBorder="1" applyAlignment="1">
      <alignment wrapText="1"/>
    </xf>
    <xf numFmtId="0" fontId="3" fillId="0" borderId="22" xfId="0" applyFont="1" applyFill="1" applyBorder="1" applyAlignment="1">
      <alignment wrapText="1"/>
    </xf>
    <xf numFmtId="164" fontId="3" fillId="0" borderId="23" xfId="0" applyNumberFormat="1" applyFont="1" applyFill="1" applyBorder="1" applyAlignment="1">
      <alignment horizontal="center" wrapText="1"/>
    </xf>
    <xf numFmtId="165" fontId="3" fillId="0" borderId="10" xfId="0" applyNumberFormat="1" applyFont="1" applyFill="1" applyBorder="1" applyAlignment="1">
      <alignment horizontal="center" wrapText="1"/>
    </xf>
    <xf numFmtId="49" fontId="2" fillId="0" borderId="39" xfId="0" applyNumberFormat="1" applyFont="1" applyFill="1" applyBorder="1" applyAlignment="1">
      <alignment horizontal="left" wrapText="1"/>
    </xf>
    <xf numFmtId="49" fontId="2" fillId="0" borderId="40" xfId="0" applyNumberFormat="1" applyFont="1" applyFill="1" applyBorder="1" applyAlignment="1">
      <alignment horizontal="left" wrapText="1"/>
    </xf>
    <xf numFmtId="49" fontId="2" fillId="0" borderId="41" xfId="0" applyNumberFormat="1" applyFont="1" applyFill="1" applyBorder="1" applyAlignment="1">
      <alignment horizontal="left" wrapText="1"/>
    </xf>
    <xf numFmtId="164" fontId="6" fillId="0" borderId="0" xfId="0" applyNumberFormat="1" applyFont="1" applyFill="1" applyBorder="1"/>
    <xf numFmtId="49" fontId="3" fillId="0" borderId="16" xfId="0" applyNumberFormat="1" applyFont="1" applyFill="1" applyBorder="1" applyAlignment="1">
      <alignment horizontal="left" wrapText="1"/>
    </xf>
    <xf numFmtId="164" fontId="2" fillId="0" borderId="17" xfId="0" applyNumberFormat="1" applyFont="1" applyFill="1" applyBorder="1" applyAlignment="1">
      <alignment horizontal="right" wrapText="1"/>
    </xf>
    <xf numFmtId="0" fontId="3" fillId="0" borderId="34" xfId="0" applyFont="1" applyFill="1" applyBorder="1" applyAlignment="1">
      <alignment horizontal="center" wrapText="1"/>
    </xf>
    <xf numFmtId="0" fontId="3" fillId="0" borderId="30" xfId="0" applyFont="1" applyFill="1" applyBorder="1" applyAlignment="1">
      <alignment horizontal="center" wrapText="1"/>
    </xf>
    <xf numFmtId="0" fontId="3" fillId="0" borderId="35" xfId="0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81"/>
  <sheetViews>
    <sheetView tabSelected="1" topLeftCell="A58" zoomScale="115" zoomScaleNormal="100" workbookViewId="0">
      <selection activeCell="A12" sqref="A12"/>
    </sheetView>
  </sheetViews>
  <sheetFormatPr defaultRowHeight="12.75"/>
  <cols>
    <col min="1" max="1" width="55.140625" style="4" customWidth="1"/>
    <col min="2" max="2" width="15.85546875" style="4" customWidth="1"/>
    <col min="3" max="3" width="12.42578125" style="4" customWidth="1"/>
    <col min="4" max="4" width="10.7109375" style="4" bestFit="1" customWidth="1"/>
    <col min="5" max="5" width="13.140625" style="58" customWidth="1"/>
    <col min="6" max="6" width="9.140625" style="58"/>
    <col min="7" max="7" width="7.7109375" style="58" customWidth="1"/>
    <col min="8" max="16384" width="9.140625" style="58"/>
  </cols>
  <sheetData>
    <row r="1" spans="1:5" ht="15.75" thickBot="1">
      <c r="A1" s="3" t="s">
        <v>81</v>
      </c>
    </row>
    <row r="2" spans="1:5" ht="48" thickBot="1">
      <c r="A2" s="62" t="s">
        <v>0</v>
      </c>
      <c r="B2" s="63" t="s">
        <v>31</v>
      </c>
      <c r="C2" s="63" t="s">
        <v>32</v>
      </c>
      <c r="D2" s="64" t="s">
        <v>1</v>
      </c>
    </row>
    <row r="3" spans="1:5" ht="16.5" thickBot="1">
      <c r="A3" s="78" t="s">
        <v>2</v>
      </c>
      <c r="B3" s="79"/>
      <c r="C3" s="79"/>
      <c r="D3" s="80"/>
    </row>
    <row r="4" spans="1:5" ht="16.5" thickBot="1">
      <c r="A4" s="69" t="s">
        <v>3</v>
      </c>
      <c r="B4" s="70">
        <f>SUM(B5:B15)</f>
        <v>81053</v>
      </c>
      <c r="C4" s="70">
        <f>SUM(C5:C15)</f>
        <v>10939.999999999998</v>
      </c>
      <c r="D4" s="71">
        <f>C4/B4*100</f>
        <v>13.497341245851477</v>
      </c>
      <c r="E4" s="59"/>
    </row>
    <row r="5" spans="1:5" ht="16.5" thickBot="1">
      <c r="A5" s="65" t="s">
        <v>4</v>
      </c>
      <c r="B5" s="5">
        <v>42113.4</v>
      </c>
      <c r="C5" s="5">
        <v>5103.5</v>
      </c>
      <c r="D5" s="66">
        <f>C5/B5*100</f>
        <v>12.118470605555476</v>
      </c>
    </row>
    <row r="6" spans="1:5" ht="32.25" thickBot="1">
      <c r="A6" s="65" t="s">
        <v>5</v>
      </c>
      <c r="B6" s="5">
        <v>276.10000000000002</v>
      </c>
      <c r="C6" s="5">
        <v>51.6</v>
      </c>
      <c r="D6" s="66">
        <f>C6/B6*100</f>
        <v>18.688880840275264</v>
      </c>
    </row>
    <row r="7" spans="1:5" ht="16.5" thickBot="1">
      <c r="A7" s="65" t="s">
        <v>6</v>
      </c>
      <c r="B7" s="5">
        <v>6907</v>
      </c>
      <c r="C7" s="5">
        <v>1191.9000000000001</v>
      </c>
      <c r="D7" s="66">
        <f t="shared" ref="D7:D79" si="0">C7/B7*100</f>
        <v>17.256406544085714</v>
      </c>
    </row>
    <row r="8" spans="1:5" ht="16.5" thickBot="1">
      <c r="A8" s="65" t="s">
        <v>7</v>
      </c>
      <c r="B8" s="5">
        <v>2300</v>
      </c>
      <c r="C8" s="5">
        <v>285.10000000000002</v>
      </c>
      <c r="D8" s="66">
        <f t="shared" si="0"/>
        <v>12.395652173913046</v>
      </c>
    </row>
    <row r="9" spans="1:5" ht="32.25" thickBot="1">
      <c r="A9" s="65" t="s">
        <v>71</v>
      </c>
      <c r="B9" s="5"/>
      <c r="C9" s="5"/>
      <c r="D9" s="66"/>
    </row>
    <row r="10" spans="1:5" ht="32.25" thickBot="1">
      <c r="A10" s="65" t="s">
        <v>8</v>
      </c>
      <c r="B10" s="5">
        <v>11818</v>
      </c>
      <c r="C10" s="5">
        <v>1728.8</v>
      </c>
      <c r="D10" s="66">
        <f t="shared" si="0"/>
        <v>14.62853274665764</v>
      </c>
    </row>
    <row r="11" spans="1:5" ht="16.5" thickBot="1">
      <c r="A11" s="65" t="s">
        <v>9</v>
      </c>
      <c r="B11" s="5">
        <v>200</v>
      </c>
      <c r="C11" s="5">
        <v>65.8</v>
      </c>
      <c r="D11" s="66">
        <f t="shared" si="0"/>
        <v>32.9</v>
      </c>
    </row>
    <row r="12" spans="1:5" ht="32.25" thickBot="1">
      <c r="A12" s="65" t="s">
        <v>10</v>
      </c>
      <c r="B12" s="5">
        <v>15838.5</v>
      </c>
      <c r="C12" s="7">
        <v>2294.5</v>
      </c>
      <c r="D12" s="66">
        <f t="shared" si="0"/>
        <v>14.486851658932348</v>
      </c>
    </row>
    <row r="13" spans="1:5" ht="32.25" thickBot="1">
      <c r="A13" s="65" t="s">
        <v>11</v>
      </c>
      <c r="B13" s="5">
        <v>600</v>
      </c>
      <c r="C13" s="6">
        <v>28.3</v>
      </c>
      <c r="D13" s="66">
        <f t="shared" si="0"/>
        <v>4.7166666666666668</v>
      </c>
    </row>
    <row r="14" spans="1:5" ht="16.5" thickBot="1">
      <c r="A14" s="65" t="s">
        <v>13</v>
      </c>
      <c r="B14" s="5">
        <v>1000</v>
      </c>
      <c r="C14" s="6">
        <v>182.8</v>
      </c>
      <c r="D14" s="66">
        <f t="shared" si="0"/>
        <v>18.28</v>
      </c>
    </row>
    <row r="15" spans="1:5" ht="16.5" thickBot="1">
      <c r="A15" s="67" t="s">
        <v>12</v>
      </c>
      <c r="B15" s="40">
        <v>0</v>
      </c>
      <c r="C15" s="41">
        <v>7.7</v>
      </c>
      <c r="D15" s="29" t="e">
        <f t="shared" si="0"/>
        <v>#DIV/0!</v>
      </c>
    </row>
    <row r="16" spans="1:5" ht="16.5" thickBot="1">
      <c r="A16" s="69" t="s">
        <v>14</v>
      </c>
      <c r="B16" s="70">
        <f>B17+B18+B19+B20+B21+B22+B23+B24</f>
        <v>789260</v>
      </c>
      <c r="C16" s="70">
        <f>SUM(C17:C24)</f>
        <v>122701.6</v>
      </c>
      <c r="D16" s="71">
        <f t="shared" si="0"/>
        <v>15.54641056179206</v>
      </c>
    </row>
    <row r="17" spans="1:11" ht="32.25" thickBot="1">
      <c r="A17" s="65" t="s">
        <v>15</v>
      </c>
      <c r="B17" s="5">
        <v>301889.7</v>
      </c>
      <c r="C17" s="5">
        <v>56006.9</v>
      </c>
      <c r="D17" s="66">
        <f t="shared" si="0"/>
        <v>18.552106945019986</v>
      </c>
      <c r="E17" s="60"/>
    </row>
    <row r="18" spans="1:11" ht="48" thickBot="1">
      <c r="A18" s="65" t="s">
        <v>16</v>
      </c>
      <c r="B18" s="5">
        <v>53587.7</v>
      </c>
      <c r="C18" s="5">
        <v>12451.2</v>
      </c>
      <c r="D18" s="66">
        <f t="shared" si="0"/>
        <v>23.235182700507767</v>
      </c>
    </row>
    <row r="19" spans="1:11" ht="32.25" thickBot="1">
      <c r="A19" s="65" t="s">
        <v>17</v>
      </c>
      <c r="B19" s="5">
        <v>431179.8</v>
      </c>
      <c r="C19" s="5">
        <v>54975.7</v>
      </c>
      <c r="D19" s="66">
        <f t="shared" si="0"/>
        <v>12.750063894458878</v>
      </c>
    </row>
    <row r="20" spans="1:11" ht="16.5" thickBot="1">
      <c r="A20" s="65" t="s">
        <v>18</v>
      </c>
      <c r="B20" s="5">
        <v>2602.8000000000002</v>
      </c>
      <c r="C20" s="6">
        <v>649.5</v>
      </c>
      <c r="D20" s="66">
        <f t="shared" si="0"/>
        <v>24.953895804518208</v>
      </c>
    </row>
    <row r="21" spans="1:11" ht="32.25" thickBot="1">
      <c r="A21" s="65" t="s">
        <v>79</v>
      </c>
      <c r="B21" s="5">
        <v>0</v>
      </c>
      <c r="C21" s="6"/>
      <c r="D21" s="66" t="e">
        <f t="shared" si="0"/>
        <v>#DIV/0!</v>
      </c>
    </row>
    <row r="22" spans="1:11" ht="16.5" thickBot="1">
      <c r="A22" s="65" t="s">
        <v>70</v>
      </c>
      <c r="B22" s="5">
        <v>0</v>
      </c>
      <c r="C22" s="6"/>
      <c r="D22" s="66" t="e">
        <f t="shared" si="0"/>
        <v>#DIV/0!</v>
      </c>
    </row>
    <row r="23" spans="1:11" ht="63.75" thickBot="1">
      <c r="A23" s="65" t="s">
        <v>19</v>
      </c>
      <c r="B23" s="5">
        <v>0.5</v>
      </c>
      <c r="C23" s="6">
        <v>30.7</v>
      </c>
      <c r="D23" s="66">
        <f t="shared" si="0"/>
        <v>6140</v>
      </c>
    </row>
    <row r="24" spans="1:11" ht="48" thickBot="1">
      <c r="A24" s="65" t="s">
        <v>20</v>
      </c>
      <c r="B24" s="5">
        <v>-0.5</v>
      </c>
      <c r="C24" s="5">
        <v>-1412.4</v>
      </c>
      <c r="D24" s="66">
        <f t="shared" si="0"/>
        <v>282480</v>
      </c>
      <c r="E24" s="60"/>
    </row>
    <row r="25" spans="1:11" ht="16.5" thickBot="1">
      <c r="A25" s="68" t="s">
        <v>21</v>
      </c>
      <c r="B25" s="9">
        <f>B4+B16</f>
        <v>870313</v>
      </c>
      <c r="C25" s="9">
        <f>C4+C16</f>
        <v>133641.60000000001</v>
      </c>
      <c r="D25" s="66">
        <f t="shared" si="0"/>
        <v>15.355578969864867</v>
      </c>
      <c r="E25" s="60"/>
    </row>
    <row r="26" spans="1:11" ht="16.5" thickBot="1">
      <c r="A26" s="78" t="s">
        <v>69</v>
      </c>
      <c r="B26" s="79"/>
      <c r="C26" s="79"/>
      <c r="D26" s="80"/>
      <c r="E26" s="75"/>
      <c r="F26" s="61"/>
      <c r="G26" s="61"/>
      <c r="H26" s="61"/>
      <c r="I26" s="61"/>
      <c r="J26" s="61"/>
      <c r="K26" s="61"/>
    </row>
    <row r="27" spans="1:11" ht="15.75">
      <c r="A27" s="76" t="s">
        <v>33</v>
      </c>
      <c r="B27" s="36">
        <f>B28+B29+B30+B31+B32+B34+B35+B33</f>
        <v>73156.100000000006</v>
      </c>
      <c r="C27" s="36">
        <f>C28+C29+C30+C31+C32+C34+C35+C33</f>
        <v>9389.5</v>
      </c>
      <c r="D27" s="49">
        <f t="shared" si="0"/>
        <v>12.834883215480323</v>
      </c>
      <c r="E27" s="61"/>
      <c r="F27" s="61"/>
      <c r="G27" s="61"/>
      <c r="H27" s="61"/>
      <c r="I27" s="61"/>
      <c r="J27" s="61"/>
      <c r="K27" s="61"/>
    </row>
    <row r="28" spans="1:11" ht="47.25">
      <c r="A28" s="72" t="s">
        <v>34</v>
      </c>
      <c r="B28" s="13">
        <v>1233</v>
      </c>
      <c r="C28" s="11">
        <v>140.6</v>
      </c>
      <c r="D28" s="55">
        <f t="shared" si="0"/>
        <v>11.403081914030819</v>
      </c>
    </row>
    <row r="29" spans="1:11" ht="63">
      <c r="A29" s="73" t="s">
        <v>35</v>
      </c>
      <c r="B29" s="13">
        <v>1204.7</v>
      </c>
      <c r="C29" s="11">
        <v>125.9</v>
      </c>
      <c r="D29" s="55">
        <f t="shared" si="0"/>
        <v>10.45073462272765</v>
      </c>
    </row>
    <row r="30" spans="1:11" ht="63">
      <c r="A30" s="73" t="s">
        <v>36</v>
      </c>
      <c r="B30" s="13">
        <v>20821.900000000001</v>
      </c>
      <c r="C30" s="11">
        <v>3257.6</v>
      </c>
      <c r="D30" s="55">
        <f t="shared" si="0"/>
        <v>15.64506601222751</v>
      </c>
    </row>
    <row r="31" spans="1:11" ht="15.75">
      <c r="A31" s="73" t="s">
        <v>76</v>
      </c>
      <c r="B31" s="13">
        <v>13</v>
      </c>
      <c r="C31" s="11"/>
      <c r="D31" s="55"/>
    </row>
    <row r="32" spans="1:11" ht="47.25">
      <c r="A32" s="73" t="s">
        <v>37</v>
      </c>
      <c r="B32" s="13">
        <v>8639.9</v>
      </c>
      <c r="C32" s="11">
        <v>1372.8</v>
      </c>
      <c r="D32" s="55">
        <f t="shared" si="0"/>
        <v>15.88907279019433</v>
      </c>
    </row>
    <row r="33" spans="1:4" ht="15.75">
      <c r="A33" s="73" t="s">
        <v>80</v>
      </c>
      <c r="B33" s="13">
        <v>4508.5</v>
      </c>
      <c r="C33" s="11"/>
      <c r="D33" s="55"/>
    </row>
    <row r="34" spans="1:4" ht="15.75">
      <c r="A34" s="73" t="s">
        <v>38</v>
      </c>
      <c r="B34" s="13">
        <v>632.1</v>
      </c>
      <c r="C34" s="11"/>
      <c r="D34" s="55">
        <f t="shared" si="0"/>
        <v>0</v>
      </c>
    </row>
    <row r="35" spans="1:4" ht="16.5" thickBot="1">
      <c r="A35" s="74" t="s">
        <v>39</v>
      </c>
      <c r="B35" s="47">
        <v>36103</v>
      </c>
      <c r="C35" s="24">
        <v>4492.6000000000004</v>
      </c>
      <c r="D35" s="50">
        <f t="shared" si="0"/>
        <v>12.44384123203058</v>
      </c>
    </row>
    <row r="36" spans="1:4" ht="16.5" thickBot="1">
      <c r="A36" s="19" t="s">
        <v>22</v>
      </c>
      <c r="B36" s="20">
        <f>B37</f>
        <v>1356.9</v>
      </c>
      <c r="C36" s="21">
        <f>C37</f>
        <v>226.2</v>
      </c>
      <c r="D36" s="22">
        <f t="shared" si="0"/>
        <v>16.670351536590754</v>
      </c>
    </row>
    <row r="37" spans="1:4" ht="16.5" thickBot="1">
      <c r="A37" s="27" t="s">
        <v>40</v>
      </c>
      <c r="B37" s="1">
        <v>1356.9</v>
      </c>
      <c r="C37" s="28">
        <v>226.2</v>
      </c>
      <c r="D37" s="29">
        <f t="shared" si="0"/>
        <v>16.670351536590754</v>
      </c>
    </row>
    <row r="38" spans="1:4" ht="32.25" thickBot="1">
      <c r="A38" s="19" t="s">
        <v>23</v>
      </c>
      <c r="B38" s="20">
        <f>B39+B40+B41</f>
        <v>2766</v>
      </c>
      <c r="C38" s="21">
        <f>C39+C40+C41</f>
        <v>292.7</v>
      </c>
      <c r="D38" s="22">
        <f t="shared" si="0"/>
        <v>10.582067968185104</v>
      </c>
    </row>
    <row r="39" spans="1:4" ht="47.25">
      <c r="A39" s="15" t="s">
        <v>41</v>
      </c>
      <c r="B39" s="16">
        <v>1989.8</v>
      </c>
      <c r="C39" s="17">
        <v>282.7</v>
      </c>
      <c r="D39" s="18">
        <f t="shared" si="0"/>
        <v>14.207458035983517</v>
      </c>
    </row>
    <row r="40" spans="1:4" ht="15.75">
      <c r="A40" s="10" t="s">
        <v>68</v>
      </c>
      <c r="B40" s="11">
        <v>711.2</v>
      </c>
      <c r="C40" s="13"/>
      <c r="D40" s="12">
        <f t="shared" si="0"/>
        <v>0</v>
      </c>
    </row>
    <row r="41" spans="1:4" ht="33" customHeight="1" thickBot="1">
      <c r="A41" s="23" t="s">
        <v>65</v>
      </c>
      <c r="B41" s="24">
        <v>65</v>
      </c>
      <c r="C41" s="25">
        <v>10</v>
      </c>
      <c r="D41" s="26">
        <f t="shared" si="0"/>
        <v>15.384615384615385</v>
      </c>
    </row>
    <row r="42" spans="1:4" ht="16.5" thickBot="1">
      <c r="A42" s="19" t="s">
        <v>24</v>
      </c>
      <c r="B42" s="20">
        <f>B43+B45+B46+B48+B47+B44</f>
        <v>29748.200000000004</v>
      </c>
      <c r="C42" s="21">
        <f>C43+C44+C45+C46+C48+C47</f>
        <v>2241.1</v>
      </c>
      <c r="D42" s="22">
        <f t="shared" si="0"/>
        <v>7.533565056037002</v>
      </c>
    </row>
    <row r="43" spans="1:4" ht="15.75">
      <c r="A43" s="15" t="s">
        <v>42</v>
      </c>
      <c r="B43" s="16">
        <v>3128.3</v>
      </c>
      <c r="C43" s="17">
        <v>439.9</v>
      </c>
      <c r="D43" s="18">
        <f t="shared" si="0"/>
        <v>14.061950580187322</v>
      </c>
    </row>
    <row r="44" spans="1:4" ht="15.75">
      <c r="A44" s="15" t="s">
        <v>78</v>
      </c>
      <c r="B44" s="16">
        <v>0</v>
      </c>
      <c r="C44" s="17"/>
      <c r="D44" s="18" t="e">
        <f t="shared" si="0"/>
        <v>#DIV/0!</v>
      </c>
    </row>
    <row r="45" spans="1:4" ht="15.75">
      <c r="A45" s="10" t="s">
        <v>43</v>
      </c>
      <c r="B45" s="11">
        <v>20990.9</v>
      </c>
      <c r="C45" s="13">
        <v>1801.2</v>
      </c>
      <c r="D45" s="12">
        <f t="shared" si="0"/>
        <v>8.5808612303426717</v>
      </c>
    </row>
    <row r="46" spans="1:4" ht="15.75">
      <c r="A46" s="10" t="s">
        <v>44</v>
      </c>
      <c r="B46" s="11">
        <v>5275.1</v>
      </c>
      <c r="C46" s="13"/>
      <c r="D46" s="12">
        <f t="shared" si="0"/>
        <v>0</v>
      </c>
    </row>
    <row r="47" spans="1:4" ht="15.75">
      <c r="A47" s="23" t="s">
        <v>75</v>
      </c>
      <c r="B47" s="24">
        <v>13.2</v>
      </c>
      <c r="C47" s="25"/>
      <c r="D47" s="26">
        <f t="shared" si="0"/>
        <v>0</v>
      </c>
    </row>
    <row r="48" spans="1:4" ht="16.5" thickBot="1">
      <c r="A48" s="23" t="s">
        <v>45</v>
      </c>
      <c r="B48" s="24">
        <v>340.7</v>
      </c>
      <c r="C48" s="25"/>
      <c r="D48" s="26">
        <f t="shared" si="0"/>
        <v>0</v>
      </c>
    </row>
    <row r="49" spans="1:4" ht="16.5" thickBot="1">
      <c r="A49" s="19" t="s">
        <v>25</v>
      </c>
      <c r="B49" s="35">
        <f>B51+B53+B50+B52</f>
        <v>9331.2000000000007</v>
      </c>
      <c r="C49" s="36">
        <f>C51+C53+C50+C52</f>
        <v>1178.9000000000001</v>
      </c>
      <c r="D49" s="22">
        <v>0</v>
      </c>
    </row>
    <row r="50" spans="1:4" ht="15.75">
      <c r="A50" s="51" t="s">
        <v>73</v>
      </c>
      <c r="B50" s="56">
        <v>36</v>
      </c>
      <c r="C50" s="37">
        <v>7.9</v>
      </c>
      <c r="D50" s="49"/>
    </row>
    <row r="51" spans="1:4" ht="15.75">
      <c r="A51" s="10" t="s">
        <v>46</v>
      </c>
      <c r="B51" s="11">
        <v>8945.7000000000007</v>
      </c>
      <c r="C51" s="14">
        <v>1171</v>
      </c>
      <c r="D51" s="55">
        <f t="shared" si="0"/>
        <v>13.09008797522832</v>
      </c>
    </row>
    <row r="52" spans="1:4" ht="15.75">
      <c r="A52" s="23" t="s">
        <v>74</v>
      </c>
      <c r="B52" s="24">
        <v>0</v>
      </c>
      <c r="C52" s="30"/>
      <c r="D52" s="57"/>
    </row>
    <row r="53" spans="1:4" ht="32.25" thickBot="1">
      <c r="A53" s="46" t="s">
        <v>64</v>
      </c>
      <c r="B53" s="24">
        <v>349.5</v>
      </c>
      <c r="C53" s="48"/>
      <c r="D53" s="50">
        <f t="shared" si="0"/>
        <v>0</v>
      </c>
    </row>
    <row r="54" spans="1:4" ht="16.5" thickBot="1">
      <c r="A54" s="19" t="s">
        <v>26</v>
      </c>
      <c r="B54" s="52">
        <f>B55+B56+B57+B58+B59</f>
        <v>513846</v>
      </c>
      <c r="C54" s="39">
        <f>C55+C56+C58+C59+C57</f>
        <v>69998.8</v>
      </c>
      <c r="D54" s="38">
        <f t="shared" si="0"/>
        <v>13.622525036684143</v>
      </c>
    </row>
    <row r="55" spans="1:4" ht="15.75">
      <c r="A55" s="15" t="s">
        <v>47</v>
      </c>
      <c r="B55" s="16">
        <v>104553.3</v>
      </c>
      <c r="C55" s="53">
        <v>13468.7</v>
      </c>
      <c r="D55" s="54">
        <f t="shared" si="0"/>
        <v>12.882137627411092</v>
      </c>
    </row>
    <row r="56" spans="1:4" ht="15.75">
      <c r="A56" s="10" t="s">
        <v>48</v>
      </c>
      <c r="B56" s="11">
        <v>346941.5</v>
      </c>
      <c r="C56" s="14">
        <v>49459.5</v>
      </c>
      <c r="D56" s="55">
        <f t="shared" si="0"/>
        <v>14.255861578969364</v>
      </c>
    </row>
    <row r="57" spans="1:4" ht="15.75">
      <c r="A57" s="10" t="s">
        <v>72</v>
      </c>
      <c r="B57" s="11">
        <v>35742.699999999997</v>
      </c>
      <c r="C57" s="14">
        <v>4011.8</v>
      </c>
      <c r="D57" s="55">
        <f t="shared" si="0"/>
        <v>11.224110098006028</v>
      </c>
    </row>
    <row r="58" spans="1:4" ht="15.75">
      <c r="A58" s="10" t="s">
        <v>49</v>
      </c>
      <c r="B58" s="11">
        <v>5741</v>
      </c>
      <c r="C58" s="14">
        <v>377.3</v>
      </c>
      <c r="D58" s="55">
        <f t="shared" si="0"/>
        <v>6.572025779480926</v>
      </c>
    </row>
    <row r="59" spans="1:4" ht="16.5" thickBot="1">
      <c r="A59" s="46" t="s">
        <v>50</v>
      </c>
      <c r="B59" s="24">
        <v>20867.5</v>
      </c>
      <c r="C59" s="48">
        <v>2681.5</v>
      </c>
      <c r="D59" s="50">
        <f t="shared" si="0"/>
        <v>12.850125793698336</v>
      </c>
    </row>
    <row r="60" spans="1:4" ht="16.5" thickBot="1">
      <c r="A60" s="19" t="s">
        <v>27</v>
      </c>
      <c r="B60" s="20">
        <f>B61+B62</f>
        <v>59981.1</v>
      </c>
      <c r="C60" s="21">
        <f>C61+C62</f>
        <v>8735.9</v>
      </c>
      <c r="D60" s="22">
        <f t="shared" si="0"/>
        <v>14.564421125988019</v>
      </c>
    </row>
    <row r="61" spans="1:4" ht="15.75">
      <c r="A61" s="15" t="s">
        <v>51</v>
      </c>
      <c r="B61" s="16">
        <v>58440.4</v>
      </c>
      <c r="C61" s="31">
        <v>8537.7999999999993</v>
      </c>
      <c r="D61" s="18">
        <f t="shared" si="0"/>
        <v>14.609414035495991</v>
      </c>
    </row>
    <row r="62" spans="1:4" ht="16.5" thickBot="1">
      <c r="A62" s="23" t="s">
        <v>52</v>
      </c>
      <c r="B62" s="24">
        <v>1540.7</v>
      </c>
      <c r="C62" s="30">
        <v>198.1</v>
      </c>
      <c r="D62" s="26">
        <f t="shared" si="0"/>
        <v>12.857791912766922</v>
      </c>
    </row>
    <row r="63" spans="1:4" ht="16.5" thickBot="1">
      <c r="A63" s="19" t="s">
        <v>28</v>
      </c>
      <c r="B63" s="20">
        <f>B64</f>
        <v>49.9</v>
      </c>
      <c r="C63" s="21">
        <f>C64</f>
        <v>0</v>
      </c>
      <c r="D63" s="22">
        <f t="shared" si="0"/>
        <v>0</v>
      </c>
    </row>
    <row r="64" spans="1:4" ht="16.5" thickBot="1">
      <c r="A64" s="27" t="s">
        <v>53</v>
      </c>
      <c r="B64" s="1">
        <v>49.9</v>
      </c>
      <c r="C64" s="32"/>
      <c r="D64" s="29">
        <f t="shared" si="0"/>
        <v>0</v>
      </c>
    </row>
    <row r="65" spans="1:4" ht="16.5" thickBot="1">
      <c r="A65" s="19" t="s">
        <v>29</v>
      </c>
      <c r="B65" s="20">
        <f>B66+B67+B68+B69+B70</f>
        <v>70690.700000000012</v>
      </c>
      <c r="C65" s="21">
        <f>C66+C67+C68+C69+C70</f>
        <v>9723.3000000000011</v>
      </c>
      <c r="D65" s="22">
        <f t="shared" si="0"/>
        <v>13.754708893814884</v>
      </c>
    </row>
    <row r="66" spans="1:4" ht="15.75">
      <c r="A66" s="15" t="s">
        <v>54</v>
      </c>
      <c r="B66" s="16">
        <v>907.3</v>
      </c>
      <c r="C66" s="31">
        <v>199.4</v>
      </c>
      <c r="D66" s="18">
        <f t="shared" si="0"/>
        <v>21.977295271685222</v>
      </c>
    </row>
    <row r="67" spans="1:4" ht="15.75">
      <c r="A67" s="10" t="s">
        <v>55</v>
      </c>
      <c r="B67" s="11">
        <v>32643.4</v>
      </c>
      <c r="C67" s="14">
        <v>3801.1</v>
      </c>
      <c r="D67" s="12">
        <f t="shared" si="0"/>
        <v>11.644314011408124</v>
      </c>
    </row>
    <row r="68" spans="1:4" ht="15.75">
      <c r="A68" s="10" t="s">
        <v>56</v>
      </c>
      <c r="B68" s="11">
        <v>23364.2</v>
      </c>
      <c r="C68" s="14">
        <v>4552.6000000000004</v>
      </c>
      <c r="D68" s="12">
        <f t="shared" si="0"/>
        <v>19.485366500885974</v>
      </c>
    </row>
    <row r="69" spans="1:4" ht="15.75">
      <c r="A69" s="10" t="s">
        <v>57</v>
      </c>
      <c r="B69" s="11">
        <v>4949.8</v>
      </c>
      <c r="C69" s="14">
        <v>174.7</v>
      </c>
      <c r="D69" s="12">
        <f t="shared" si="0"/>
        <v>3.5294355327487974</v>
      </c>
    </row>
    <row r="70" spans="1:4" ht="16.5" thickBot="1">
      <c r="A70" s="23" t="s">
        <v>58</v>
      </c>
      <c r="B70" s="24">
        <v>8826</v>
      </c>
      <c r="C70" s="30">
        <v>995.5</v>
      </c>
      <c r="D70" s="26">
        <f t="shared" si="0"/>
        <v>11.279175164287333</v>
      </c>
    </row>
    <row r="71" spans="1:4" ht="16.5" thickBot="1">
      <c r="A71" s="19" t="s">
        <v>30</v>
      </c>
      <c r="B71" s="20">
        <f>B73+B72</f>
        <v>11695.2</v>
      </c>
      <c r="C71" s="20">
        <f>C73+C72</f>
        <v>1437.2</v>
      </c>
      <c r="D71" s="22">
        <f t="shared" si="0"/>
        <v>12.288802243655518</v>
      </c>
    </row>
    <row r="72" spans="1:4" ht="15.75">
      <c r="A72" s="51" t="s">
        <v>77</v>
      </c>
      <c r="B72" s="77">
        <v>10665.2</v>
      </c>
      <c r="C72" s="77">
        <v>1374.4</v>
      </c>
      <c r="D72" s="49"/>
    </row>
    <row r="73" spans="1:4" ht="16.5" thickBot="1">
      <c r="A73" s="46" t="s">
        <v>59</v>
      </c>
      <c r="B73" s="47">
        <v>1030</v>
      </c>
      <c r="C73" s="48">
        <v>62.8</v>
      </c>
      <c r="D73" s="50">
        <f t="shared" si="0"/>
        <v>6.0970873786407767</v>
      </c>
    </row>
    <row r="74" spans="1:4" ht="28.5" customHeight="1" thickBot="1">
      <c r="A74" s="42" t="s">
        <v>66</v>
      </c>
      <c r="B74" s="43">
        <f>B75</f>
        <v>0.8</v>
      </c>
      <c r="C74" s="44">
        <f>C75</f>
        <v>0.8</v>
      </c>
      <c r="D74" s="45">
        <f t="shared" si="0"/>
        <v>100</v>
      </c>
    </row>
    <row r="75" spans="1:4" ht="30" customHeight="1" thickBot="1">
      <c r="A75" s="27" t="s">
        <v>67</v>
      </c>
      <c r="B75" s="1">
        <v>0.8</v>
      </c>
      <c r="C75" s="32">
        <v>0.8</v>
      </c>
      <c r="D75" s="29">
        <f t="shared" si="0"/>
        <v>100</v>
      </c>
    </row>
    <row r="76" spans="1:4" ht="48" thickBot="1">
      <c r="A76" s="19" t="s">
        <v>60</v>
      </c>
      <c r="B76" s="20">
        <f>B77+B78</f>
        <v>97740.9</v>
      </c>
      <c r="C76" s="21">
        <f>C77+C78</f>
        <v>18060.599999999999</v>
      </c>
      <c r="D76" s="22">
        <f t="shared" si="0"/>
        <v>18.478037341583718</v>
      </c>
    </row>
    <row r="77" spans="1:4" ht="47.25">
      <c r="A77" s="15" t="s">
        <v>61</v>
      </c>
      <c r="B77" s="16">
        <v>62569.9</v>
      </c>
      <c r="C77" s="31">
        <v>10838.4</v>
      </c>
      <c r="D77" s="18">
        <f t="shared" si="0"/>
        <v>17.322067000266898</v>
      </c>
    </row>
    <row r="78" spans="1:4" ht="16.5" thickBot="1">
      <c r="A78" s="23" t="s">
        <v>62</v>
      </c>
      <c r="B78" s="24">
        <v>35171</v>
      </c>
      <c r="C78" s="30">
        <v>7222.2</v>
      </c>
      <c r="D78" s="26">
        <f t="shared" si="0"/>
        <v>20.534531289983224</v>
      </c>
    </row>
    <row r="79" spans="1:4" ht="16.5" thickBot="1">
      <c r="A79" s="19" t="s">
        <v>63</v>
      </c>
      <c r="B79" s="33">
        <f>B27+B36+B38+B42+B49+B54+B60+B63+B65+B71+B74+B76</f>
        <v>870363.00000000012</v>
      </c>
      <c r="C79" s="34">
        <f>C27+C36+C38+C42+C49+C54+C60+C63+C65+C71+C76+C74</f>
        <v>121285.00000000001</v>
      </c>
      <c r="D79" s="22">
        <f t="shared" si="0"/>
        <v>13.934990343109712</v>
      </c>
    </row>
    <row r="80" spans="1:4" ht="15.75">
      <c r="B80" s="1"/>
      <c r="C80" s="2"/>
    </row>
    <row r="81" spans="2:3">
      <c r="B81" s="8"/>
      <c r="C81" s="8"/>
    </row>
  </sheetData>
  <mergeCells count="2">
    <mergeCell ref="A3:D3"/>
    <mergeCell ref="A26:D26"/>
  </mergeCells>
  <phoneticPr fontId="4" type="noConversion"/>
  <pageMargins left="0.75" right="0.75" top="0.34" bottom="0.44" header="0.28000000000000003" footer="0.3"/>
  <pageSetup paperSize="9" scale="8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2018-08-09T04:39:52Z</cp:lastPrinted>
  <dcterms:created xsi:type="dcterms:W3CDTF">2015-03-17T06:24:35Z</dcterms:created>
  <dcterms:modified xsi:type="dcterms:W3CDTF">2019-03-26T04:10:23Z</dcterms:modified>
</cp:coreProperties>
</file>