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05" windowWidth="19065" windowHeight="13635"/>
  </bookViews>
  <sheets>
    <sheet name="Образование" sheetId="1" r:id="rId1"/>
    <sheet name="КУЛЬТУРА" sheetId="2" r:id="rId2"/>
    <sheet name="Лист1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Образование!$12:$13</definedName>
    <definedName name="_xlnm.Print_Area" localSheetId="1">КУЛЬТУРА!$A$1:$I$31</definedName>
    <definedName name="_xlnm.Print_Area" localSheetId="0">Образование!$A$1:$Q$31</definedName>
  </definedNames>
  <calcPr calcId="125725"/>
</workbook>
</file>

<file path=xl/calcChain.xml><?xml version="1.0" encoding="utf-8"?>
<calcChain xmlns="http://schemas.openxmlformats.org/spreadsheetml/2006/main">
  <c r="D30" i="1"/>
  <c r="D29"/>
  <c r="D28"/>
  <c r="D27"/>
  <c r="D26"/>
  <c r="D25"/>
  <c r="D24"/>
  <c r="D23"/>
  <c r="D22"/>
  <c r="D21"/>
  <c r="D20"/>
  <c r="D19"/>
  <c r="D18"/>
  <c r="D17"/>
  <c r="D16"/>
  <c r="D15"/>
  <c r="C28" l="1"/>
  <c r="C26"/>
  <c r="C22"/>
  <c r="C20"/>
  <c r="C17"/>
  <c r="D30" i="2"/>
  <c r="D29"/>
  <c r="C29" s="1"/>
  <c r="D28"/>
  <c r="C28" s="1"/>
  <c r="D27"/>
  <c r="C27" s="1"/>
  <c r="D26"/>
  <c r="C26" s="1"/>
  <c r="D25"/>
  <c r="C25" s="1"/>
  <c r="D24"/>
  <c r="C24" s="1"/>
  <c r="D23"/>
  <c r="C23" s="1"/>
  <c r="D22"/>
  <c r="C22" s="1"/>
  <c r="D21"/>
  <c r="C21" s="1"/>
  <c r="D20"/>
  <c r="C20" s="1"/>
  <c r="D19"/>
  <c r="C19" s="1"/>
  <c r="D18"/>
  <c r="C18" s="1"/>
  <c r="D17"/>
  <c r="C17" s="1"/>
  <c r="D16"/>
  <c r="C16" s="1"/>
  <c r="D15"/>
  <c r="C15"/>
  <c r="C30" i="1"/>
  <c r="C29"/>
  <c r="C27"/>
  <c r="C25"/>
  <c r="C23"/>
  <c r="C21"/>
  <c r="C19"/>
  <c r="C30" i="2"/>
  <c r="C18" i="1"/>
  <c r="C24"/>
  <c r="C16"/>
  <c r="H31"/>
  <c r="H31" i="2"/>
  <c r="G31"/>
  <c r="F31"/>
  <c r="E31"/>
  <c r="F31" i="1"/>
  <c r="I31"/>
  <c r="G31"/>
  <c r="N17"/>
  <c r="N18"/>
  <c r="N19"/>
  <c r="N20"/>
  <c r="N21"/>
  <c r="N22"/>
  <c r="N23"/>
  <c r="N24"/>
  <c r="N25"/>
  <c r="N26"/>
  <c r="N27"/>
  <c r="N28"/>
  <c r="N29"/>
  <c r="N30"/>
  <c r="N16"/>
  <c r="E31"/>
  <c r="I31" i="2"/>
  <c r="D31" i="1" l="1"/>
  <c r="N31"/>
  <c r="D31" i="2"/>
  <c r="C31"/>
  <c r="C31" i="1"/>
</calcChain>
</file>

<file path=xl/sharedStrings.xml><?xml version="1.0" encoding="utf-8"?>
<sst xmlns="http://schemas.openxmlformats.org/spreadsheetml/2006/main" count="132" uniqueCount="88">
  <si>
    <t>Повышающий коэффициент для муниципальных образований, относящихся к районам Крайнего Севера и приравненным к ним местностям</t>
  </si>
  <si>
    <t>Si = S/SUM Ri*Ri</t>
  </si>
  <si>
    <t>№ строки</t>
  </si>
  <si>
    <t>Наименование муниципального образования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</si>
  <si>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</si>
  <si>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</si>
  <si>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</si>
  <si>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</si>
  <si>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</si>
  <si>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</si>
  <si>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</si>
  <si>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</si>
  <si>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</si>
  <si>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</si>
  <si>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</si>
  <si>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</si>
  <si>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</si>
  <si>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</si>
  <si>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</si>
  <si>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</si>
  <si>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Ki (ij)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</si>
  <si>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</si>
  <si>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Всего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</si>
  <si>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</si>
  <si>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</si>
  <si>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</si>
  <si>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</si>
  <si>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</si>
  <si>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</si>
  <si>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</si>
  <si>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</si>
  <si>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</si>
  <si>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</si>
  <si>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</si>
  <si>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</si>
  <si>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</si>
  <si>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</si>
  <si>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</si>
  <si>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</si>
  <si>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t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i-м городском округе края, Северо-Енисейском районе, j-м поселении i-го муниципального района</t>
  </si>
  <si>
    <t>Норматив компенсации трудозатрат для  i-го муниципального образования,
рублей</t>
  </si>
  <si>
    <t>Zi (ij)=Di (ij)*Ki (ij)*E</t>
  </si>
  <si>
    <t>Прожиточный минимум за 2 квартал 2010 года,
рублей</t>
  </si>
  <si>
    <t>Сумма материальных затрат,
тыс.рублей</t>
  </si>
  <si>
    <t>Сумма расходов на компенсацию трудозатрат,
тыс.рублей</t>
  </si>
  <si>
    <t>Расчетное количество протоколов об административных правонарушениях для i-го муниципального образования в год</t>
  </si>
  <si>
    <t>КПi=Н*Ni (Кпij = Н * Nij)</t>
  </si>
  <si>
    <t xml:space="preserve"> соответствующих поселений  на осуществление части своих полномочий  в соответствии Федеральным законом  от 6 октября  2003 года № 131-ФЗ </t>
  </si>
  <si>
    <t xml:space="preserve"> "Об общих принципах организации местного   самоуправления в РФ"</t>
  </si>
  <si>
    <t>Сумма затрат на приобретение электроэнергии  учреждениям образования тыс.рублей</t>
  </si>
  <si>
    <t>Объем межбюджетных трансфертов i-му муниципальному образованию на осуществление  полномочий по организации тепло, электро-снабжения учреждений образования тыс.рублей</t>
  </si>
  <si>
    <t>Расчетная потребность i-го муниципального образования в средствах на осуществление  полномочий по  организации тепло, электро-снабжения учреждений образования,
тыс.рублей</t>
  </si>
  <si>
    <t>Объем межбюджетных трансфертов i-му муниципальному образованию на осуществление  полномочий по организации тепло, электро-снабжения учреждений культуры района,
тыс.рублей</t>
  </si>
  <si>
    <t>Расчетная потребность i-го муниципального образования в средствах на осуществление  полномочий по  организации тепло, электро-снабжения учреждений культуры района,
тыс.рублей</t>
  </si>
  <si>
    <t>Сумма затрат на приобретение твердого топлива (угля)   учреждениямкультуры</t>
  </si>
  <si>
    <t>Сумма затрат на приобретение электроэнергии  учреждениям культуры тыс.рублей</t>
  </si>
  <si>
    <t xml:space="preserve">S- общий объем межбюджетного трансферта  поселениям на осуществление  полномочий по организации тепло-, электроснабжения учреждений образования </t>
  </si>
  <si>
    <t xml:space="preserve">Ri- расчетная потребность i-го поселения в средствах на организацию тепло-, электроснабжения учреждений образования </t>
  </si>
  <si>
    <t>∑1уо</t>
  </si>
  <si>
    <t>∑2уо</t>
  </si>
  <si>
    <t>∑3уо</t>
  </si>
  <si>
    <t>∑уо- сумма лимитов на твердое топливо (уголь, дрова), элетроэнергию</t>
  </si>
  <si>
    <t xml:space="preserve">S- общий объем межбюджетного трансферта  поселениям на осуществление  полномочий по организации тепло-, электроснабжения учреждений культуры </t>
  </si>
  <si>
    <t>Si- объем межбюджетного трансферта i-му поселению на осуществление  полномочий по организации тепло-, электроснабжения учреждений культуры</t>
  </si>
  <si>
    <t xml:space="preserve">Si- объем межбюджетного трансферта i-му поселению на осуществление  полномочий по организации тепло-, электроснабжения учреждений образования </t>
  </si>
  <si>
    <t>Ri- расчетная потребность i-го поселения в средствах на организацию тепло-, электроснабжения учреждений культуры</t>
  </si>
  <si>
    <t>ЗУ - затраты на приобретение твердого топлива (угля) с учетом доставки учреждениям образования тыс.рублей (ЗУ=∑1уо+∑2уо+∑3уо)</t>
  </si>
  <si>
    <t>∑1ук</t>
  </si>
  <si>
    <t>∑2ук</t>
  </si>
  <si>
    <t>∑ук- сумма лимитов на твердое топливо (уголь, дрова), элетроэнергию</t>
  </si>
  <si>
    <t>Зд(ук) - затраты на доставку (гсм, транспортные и прочие услуги)</t>
  </si>
  <si>
    <t>Зд(уо) - затраты на доставку (гсм, транспортные и прочие услуги)</t>
  </si>
  <si>
    <t>ЗУ - затраты на приобретение твердого топлива (угля) с учетом доставки учреждениям культуры тыс.рублей (ЗУ=∑1ук+∑2ук+∑3ук)</t>
  </si>
  <si>
    <t>∑3ук</t>
  </si>
  <si>
    <t>Сумма затрат на твердое топливо (дрова) учреждениям образования тыс.рублей</t>
  </si>
  <si>
    <t>Сумма затрат на  гсм учреждениям образования  тыс.рублей</t>
  </si>
  <si>
    <t>Сумма затрат на  доставку (подвоз)   тыс.рублей</t>
  </si>
  <si>
    <t>Сумма затрат на  гсм учреждениям культуры  тыс.рублей</t>
  </si>
  <si>
    <t>Сумма затрат на твердое топливо (дрова) учреждениям культуры тыс.рублей</t>
  </si>
  <si>
    <t>Зд1(ук)</t>
  </si>
  <si>
    <t>Зд2(ук)</t>
  </si>
  <si>
    <t>Ri = ЗУ+Зр(ук)+Зд1(ук)+Зд2(ук)</t>
  </si>
  <si>
    <t>Зд1(уо)</t>
  </si>
  <si>
    <t>Зд2(уо)</t>
  </si>
  <si>
    <t>Ri = ЗУ+Зр(уо)+Зд1(уо)+Зд2(уо)</t>
  </si>
  <si>
    <t xml:space="preserve">Расчет межбюджетных трансфертов, предоставляемых в 2018 году из бюджета муниципального района в бюджеты  </t>
  </si>
  <si>
    <t>Сумма затрат на приобретение твердого топлива (угля)   учреждениям образования тыс.рублей</t>
  </si>
  <si>
    <t xml:space="preserve">Расчет межбюджетных трансфертов, предоставляемых в 2019 году из бюджета муниципального района в бюджеты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</si>
</sst>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0" fillId="0" borderId="0" xfId="0" applyNumberFormat="1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wrapText="1"/>
    </xf>
    <xf numFmtId="0" fontId="0" fillId="3" borderId="0" xfId="0" applyFill="1"/>
    <xf numFmtId="49" fontId="2" fillId="0" borderId="1" xfId="0" quotePrefix="1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left"/>
    </xf>
    <xf numFmtId="0" fontId="7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1" fillId="2" borderId="1" xfId="0" quotePrefix="1" applyFont="1" applyFill="1" applyBorder="1" applyAlignment="1">
      <alignment horizontal="center" wrapText="1"/>
    </xf>
    <xf numFmtId="49" fontId="8" fillId="0" borderId="1" xfId="0" applyNumberFormat="1" applyFont="1" applyBorder="1"/>
    <xf numFmtId="0" fontId="8" fillId="0" borderId="0" xfId="0" applyFont="1" applyAlignment="1">
      <alignment wrapText="1"/>
    </xf>
    <xf numFmtId="0" fontId="9" fillId="3" borderId="0" xfId="0" applyFont="1" applyFill="1" applyAlignment="1">
      <alignment wrapText="1"/>
    </xf>
    <xf numFmtId="0" fontId="9" fillId="0" borderId="0" xfId="0" applyFont="1" applyAlignment="1">
      <alignment wrapText="1"/>
    </xf>
    <xf numFmtId="49" fontId="8" fillId="0" borderId="0" xfId="0" quotePrefix="1" applyNumberFormat="1" applyFont="1" applyAlignment="1">
      <alignment horizontal="center" wrapText="1"/>
    </xf>
    <xf numFmtId="0" fontId="8" fillId="0" borderId="0" xfId="0" quotePrefix="1" applyFont="1" applyAlignment="1">
      <alignment wrapText="1"/>
    </xf>
    <xf numFmtId="49" fontId="5" fillId="0" borderId="0" xfId="0" applyNumberFormat="1" applyFont="1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quotePrefix="1" applyFont="1" applyAlignment="1">
      <alignment horizontal="left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6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7" fillId="2" borderId="1" xfId="0" quotePrefix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wrapText="1"/>
    </xf>
    <xf numFmtId="164" fontId="6" fillId="0" borderId="1" xfId="0" applyNumberFormat="1" applyFont="1" applyBorder="1"/>
    <xf numFmtId="164" fontId="5" fillId="0" borderId="1" xfId="0" applyNumberFormat="1" applyFont="1" applyBorder="1"/>
    <xf numFmtId="49" fontId="8" fillId="0" borderId="0" xfId="0" applyNumberFormat="1" applyFont="1" applyAlignment="1">
      <alignment horizontal="left" wrapText="1"/>
    </xf>
    <xf numFmtId="4" fontId="7" fillId="0" borderId="1" xfId="0" applyNumberFormat="1" applyFont="1" applyBorder="1"/>
    <xf numFmtId="4" fontId="6" fillId="0" borderId="1" xfId="0" applyNumberFormat="1" applyFont="1" applyBorder="1"/>
    <xf numFmtId="4" fontId="5" fillId="0" borderId="1" xfId="0" applyNumberFormat="1" applyFont="1" applyBorder="1"/>
    <xf numFmtId="4" fontId="6" fillId="0" borderId="3" xfId="0" applyNumberFormat="1" applyFont="1" applyBorder="1"/>
    <xf numFmtId="4" fontId="5" fillId="0" borderId="3" xfId="0" applyNumberFormat="1" applyFont="1" applyBorder="1"/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49" fontId="5" fillId="0" borderId="0" xfId="0" quotePrefix="1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49" fontId="8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wrapText="1"/>
    </xf>
    <xf numFmtId="49" fontId="11" fillId="0" borderId="4" xfId="0" applyNumberFormat="1" applyFont="1" applyBorder="1" applyAlignment="1">
      <alignment horizontal="left" wrapText="1"/>
    </xf>
    <xf numFmtId="49" fontId="8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1"/>
  <sheetViews>
    <sheetView tabSelected="1" showWhiteSpace="0" view="pageBreakPreview" topLeftCell="A7" zoomScale="80" zoomScaleNormal="100" zoomScaleSheetLayoutView="80" zoomScalePageLayoutView="75" workbookViewId="0">
      <selection activeCell="E24" sqref="E24"/>
    </sheetView>
  </sheetViews>
  <sheetFormatPr defaultRowHeight="12.75"/>
  <cols>
    <col min="1" max="1" width="5.42578125" style="14" customWidth="1"/>
    <col min="2" max="2" width="39.85546875" style="1" customWidth="1"/>
    <col min="3" max="3" width="21.42578125" style="1" customWidth="1"/>
    <col min="4" max="4" width="25.5703125" customWidth="1"/>
    <col min="5" max="6" width="18.42578125" customWidth="1"/>
    <col min="7" max="8" width="17.140625" customWidth="1"/>
    <col min="9" max="9" width="16.140625" customWidth="1"/>
    <col min="10" max="10" width="12.42578125" hidden="1" customWidth="1"/>
    <col min="11" max="11" width="17.7109375" hidden="1" customWidth="1"/>
    <col min="12" max="12" width="24.140625" hidden="1" customWidth="1"/>
    <col min="13" max="13" width="14.5703125" hidden="1" customWidth="1"/>
    <col min="14" max="14" width="17.140625" hidden="1" customWidth="1"/>
    <col min="15" max="15" width="18" hidden="1" customWidth="1"/>
    <col min="16" max="16" width="15.140625" hidden="1" customWidth="1"/>
    <col min="17" max="17" width="14.28515625" hidden="1" customWidth="1"/>
    <col min="18" max="18" width="9.140625" hidden="1" customWidth="1"/>
    <col min="19" max="19" width="9.140625" style="23" hidden="1" customWidth="1"/>
    <col min="20" max="20" width="12.140625" style="23" customWidth="1"/>
    <col min="21" max="21" width="15.5703125" style="23" customWidth="1"/>
    <col min="22" max="30" width="9.140625" style="23"/>
  </cols>
  <sheetData>
    <row r="1" spans="1:30" s="33" customFormat="1" ht="18.75">
      <c r="A1" s="71" t="s">
        <v>87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31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s="33" customFormat="1" ht="18.75">
      <c r="A2" s="71" t="s">
        <v>47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31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s="33" customFormat="1" ht="18.75">
      <c r="A3" s="34"/>
      <c r="B3" s="71" t="s">
        <v>48</v>
      </c>
      <c r="C3" s="73"/>
      <c r="D3" s="73"/>
      <c r="E3" s="73"/>
      <c r="F3" s="73"/>
      <c r="G3" s="73"/>
      <c r="H3" s="73"/>
      <c r="I3" s="73"/>
      <c r="J3" s="35"/>
      <c r="K3" s="35"/>
      <c r="L3" s="35"/>
      <c r="M3" s="35"/>
      <c r="N3" s="35"/>
      <c r="O3" s="35"/>
      <c r="P3" s="35"/>
      <c r="Q3" s="35"/>
      <c r="R3" s="31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s="33" customFormat="1" ht="18.75">
      <c r="A4" s="34"/>
      <c r="B4" s="67"/>
      <c r="C4" s="67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31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s="33" customFormat="1" ht="18.75">
      <c r="A5" s="34"/>
      <c r="B5" s="67" t="s">
        <v>64</v>
      </c>
      <c r="C5" s="67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31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s="33" customFormat="1" ht="18.75">
      <c r="A6" s="34"/>
      <c r="B6" s="67" t="s">
        <v>56</v>
      </c>
      <c r="C6" s="67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31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s="33" customFormat="1" ht="18.75">
      <c r="A7" s="34"/>
      <c r="B7" s="67" t="s">
        <v>57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31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s="33" customFormat="1" ht="18.75">
      <c r="A8" s="34"/>
      <c r="B8" s="67" t="s">
        <v>61</v>
      </c>
      <c r="C8" s="67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s="33" customFormat="1" ht="18.75">
      <c r="A9" s="34"/>
      <c r="B9" s="67" t="s">
        <v>66</v>
      </c>
      <c r="C9" s="70"/>
      <c r="D9" s="70"/>
      <c r="E9" s="70"/>
      <c r="F9" s="70"/>
      <c r="G9" s="70"/>
      <c r="H9" s="70"/>
      <c r="I9" s="70"/>
      <c r="J9" s="37"/>
      <c r="K9" s="37"/>
      <c r="L9" s="37"/>
      <c r="M9" s="37"/>
      <c r="N9" s="37"/>
      <c r="O9" s="37"/>
      <c r="P9" s="37"/>
      <c r="Q9" s="37"/>
      <c r="R9" s="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30" s="33" customFormat="1" ht="18.75">
      <c r="A10" s="34"/>
      <c r="B10" s="67" t="s">
        <v>71</v>
      </c>
      <c r="C10" s="68"/>
      <c r="D10" s="68"/>
      <c r="E10" s="68"/>
      <c r="F10" s="68"/>
      <c r="G10" s="68"/>
      <c r="H10" s="68"/>
      <c r="I10" s="68"/>
      <c r="J10" s="37"/>
      <c r="K10" s="37"/>
      <c r="L10" s="37"/>
      <c r="M10" s="37"/>
      <c r="N10" s="37"/>
      <c r="O10" s="37"/>
      <c r="P10" s="37"/>
      <c r="Q10" s="37"/>
      <c r="R10" s="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30" s="33" customFormat="1" ht="18.75">
      <c r="A11" s="34"/>
      <c r="B11" s="36"/>
      <c r="C11" s="38"/>
      <c r="D11" s="38"/>
      <c r="E11" s="38"/>
      <c r="F11" s="38"/>
      <c r="G11" s="38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0" s="5" customFormat="1" ht="171.75" customHeight="1">
      <c r="A12" s="53" t="s">
        <v>2</v>
      </c>
      <c r="B12" s="53" t="s">
        <v>3</v>
      </c>
      <c r="C12" s="54" t="s">
        <v>50</v>
      </c>
      <c r="D12" s="52" t="s">
        <v>51</v>
      </c>
      <c r="E12" s="50" t="s">
        <v>86</v>
      </c>
      <c r="F12" s="50" t="s">
        <v>74</v>
      </c>
      <c r="G12" s="50" t="s">
        <v>49</v>
      </c>
      <c r="H12" s="51" t="s">
        <v>76</v>
      </c>
      <c r="I12" s="50" t="s">
        <v>75</v>
      </c>
      <c r="J12" s="19" t="s">
        <v>42</v>
      </c>
      <c r="K12" s="20" t="s">
        <v>21</v>
      </c>
      <c r="L12" s="20" t="s">
        <v>39</v>
      </c>
      <c r="M12" s="20" t="s">
        <v>0</v>
      </c>
      <c r="N12" s="20" t="s">
        <v>45</v>
      </c>
      <c r="O12" s="20" t="s">
        <v>40</v>
      </c>
      <c r="P12" s="20" t="s">
        <v>43</v>
      </c>
      <c r="Q12" s="20" t="s">
        <v>44</v>
      </c>
      <c r="R12" s="4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</row>
    <row r="13" spans="1:30" s="5" customFormat="1" ht="34.5" customHeight="1">
      <c r="A13" s="10"/>
      <c r="B13" s="24"/>
      <c r="C13" s="27" t="s">
        <v>1</v>
      </c>
      <c r="D13" s="16" t="s">
        <v>84</v>
      </c>
      <c r="E13" s="39" t="s">
        <v>58</v>
      </c>
      <c r="F13" s="16" t="s">
        <v>59</v>
      </c>
      <c r="G13" s="16" t="s">
        <v>60</v>
      </c>
      <c r="H13" s="16" t="s">
        <v>82</v>
      </c>
      <c r="I13" s="16" t="s">
        <v>83</v>
      </c>
      <c r="J13" s="17"/>
      <c r="K13" s="17"/>
      <c r="L13" s="16" t="s">
        <v>20</v>
      </c>
      <c r="M13" s="17"/>
      <c r="N13" s="6" t="s">
        <v>46</v>
      </c>
      <c r="O13" s="20" t="s">
        <v>41</v>
      </c>
      <c r="P13" s="9"/>
      <c r="Q13" s="9"/>
      <c r="R13" s="4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s="13" customFormat="1">
      <c r="A14" s="10"/>
      <c r="B14" s="28" t="s">
        <v>4</v>
      </c>
      <c r="C14" s="28" t="s">
        <v>5</v>
      </c>
      <c r="D14" s="29">
        <v>3</v>
      </c>
      <c r="E14" s="29">
        <v>4</v>
      </c>
      <c r="F14" s="29">
        <v>5</v>
      </c>
      <c r="G14" s="29">
        <v>6</v>
      </c>
      <c r="H14" s="29">
        <v>8</v>
      </c>
      <c r="I14" s="29">
        <v>9</v>
      </c>
      <c r="J14" s="18">
        <v>7</v>
      </c>
      <c r="K14" s="18">
        <v>8</v>
      </c>
      <c r="L14" s="18">
        <v>9</v>
      </c>
      <c r="M14" s="18">
        <v>10</v>
      </c>
      <c r="N14" s="11">
        <v>11</v>
      </c>
      <c r="O14" s="11">
        <v>12</v>
      </c>
      <c r="P14" s="11">
        <v>13</v>
      </c>
      <c r="Q14" s="11">
        <v>14</v>
      </c>
      <c r="R14" s="1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</row>
    <row r="15" spans="1:30" ht="18.75">
      <c r="A15" s="3" t="s">
        <v>4</v>
      </c>
      <c r="B15" s="25" t="s">
        <v>23</v>
      </c>
      <c r="C15" s="26">
        <v>0</v>
      </c>
      <c r="D15" s="60">
        <f>E15+G15+H15</f>
        <v>0</v>
      </c>
      <c r="E15" s="56">
        <v>0</v>
      </c>
      <c r="F15" s="56">
        <v>0</v>
      </c>
      <c r="G15" s="56">
        <v>0</v>
      </c>
      <c r="H15" s="57">
        <v>0</v>
      </c>
      <c r="I15" s="56">
        <v>0</v>
      </c>
      <c r="J15" s="7">
        <v>6701</v>
      </c>
      <c r="K15" s="7">
        <v>1</v>
      </c>
      <c r="L15" s="7">
        <v>1.6</v>
      </c>
      <c r="M15" s="7">
        <v>1</v>
      </c>
      <c r="N15" s="7">
        <v>36.396000000000001</v>
      </c>
      <c r="O15" s="7">
        <v>202949.40599999999</v>
      </c>
      <c r="P15" s="7">
        <v>3.3450000000000002</v>
      </c>
      <c r="Q15" s="7">
        <v>12.321</v>
      </c>
      <c r="R15" s="2"/>
    </row>
    <row r="16" spans="1:30" ht="18.75">
      <c r="A16" s="3" t="s">
        <v>5</v>
      </c>
      <c r="B16" s="25" t="s">
        <v>24</v>
      </c>
      <c r="C16" s="59">
        <f>SUM(D16)</f>
        <v>197.74</v>
      </c>
      <c r="D16" s="60">
        <f t="shared" ref="D16:D24" si="0">E16+F16+G16+H16+I16</f>
        <v>197.74</v>
      </c>
      <c r="E16" s="60">
        <v>184.74</v>
      </c>
      <c r="F16" s="60">
        <v>13</v>
      </c>
      <c r="G16" s="60"/>
      <c r="H16" s="61"/>
      <c r="I16" s="60"/>
      <c r="J16" s="7">
        <v>6701</v>
      </c>
      <c r="K16" s="7">
        <v>1</v>
      </c>
      <c r="L16" s="7">
        <v>1.6</v>
      </c>
      <c r="M16" s="7">
        <v>1</v>
      </c>
      <c r="N16" s="7">
        <f>E16*0.004</f>
        <v>0.73896000000000006</v>
      </c>
      <c r="O16" s="7">
        <v>202949.40599999999</v>
      </c>
      <c r="P16" s="7">
        <v>0.16800000000000001</v>
      </c>
      <c r="Q16" s="7">
        <v>0.61799999999999999</v>
      </c>
      <c r="R16" s="2"/>
    </row>
    <row r="17" spans="1:18" ht="18.75">
      <c r="A17" s="3" t="s">
        <v>6</v>
      </c>
      <c r="B17" s="25" t="s">
        <v>25</v>
      </c>
      <c r="C17" s="59">
        <f t="shared" ref="C17:C30" si="1">SUM(D17)</f>
        <v>572.36</v>
      </c>
      <c r="D17" s="60">
        <f t="shared" si="0"/>
        <v>572.36</v>
      </c>
      <c r="E17" s="60">
        <v>405.46</v>
      </c>
      <c r="F17" s="60"/>
      <c r="G17" s="60"/>
      <c r="H17" s="61">
        <v>166.9</v>
      </c>
      <c r="I17" s="60"/>
      <c r="J17" s="7">
        <v>6701</v>
      </c>
      <c r="K17" s="7">
        <v>1</v>
      </c>
      <c r="L17" s="7">
        <v>1.6</v>
      </c>
      <c r="M17" s="7">
        <v>1</v>
      </c>
      <c r="N17" s="7">
        <f t="shared" ref="N17:N30" si="2">E17*0.004</f>
        <v>1.6218399999999999</v>
      </c>
      <c r="O17" s="7">
        <v>202949.40599999999</v>
      </c>
      <c r="P17" s="7">
        <v>0.38600000000000001</v>
      </c>
      <c r="Q17" s="7">
        <v>1.42</v>
      </c>
      <c r="R17" s="2"/>
    </row>
    <row r="18" spans="1:18" ht="18.75">
      <c r="A18" s="3" t="s">
        <v>7</v>
      </c>
      <c r="B18" s="25" t="s">
        <v>26</v>
      </c>
      <c r="C18" s="59">
        <f t="shared" si="1"/>
        <v>378.88</v>
      </c>
      <c r="D18" s="60">
        <f t="shared" si="0"/>
        <v>378.88</v>
      </c>
      <c r="E18" s="60">
        <v>207.68</v>
      </c>
      <c r="F18" s="60"/>
      <c r="G18" s="60"/>
      <c r="H18" s="61">
        <v>171.2</v>
      </c>
      <c r="I18" s="60"/>
      <c r="J18" s="7">
        <v>6701</v>
      </c>
      <c r="K18" s="7">
        <v>1</v>
      </c>
      <c r="L18" s="7">
        <v>1.6</v>
      </c>
      <c r="M18" s="7">
        <v>1</v>
      </c>
      <c r="N18" s="7">
        <f t="shared" si="2"/>
        <v>0.83072000000000001</v>
      </c>
      <c r="O18" s="7">
        <v>202949.40599999999</v>
      </c>
      <c r="P18" s="7">
        <v>0.11799999999999999</v>
      </c>
      <c r="Q18" s="7">
        <v>0.435</v>
      </c>
      <c r="R18" s="2"/>
    </row>
    <row r="19" spans="1:18" ht="16.5">
      <c r="A19" s="3" t="s">
        <v>8</v>
      </c>
      <c r="B19" s="25" t="s">
        <v>27</v>
      </c>
      <c r="C19" s="59">
        <f t="shared" si="1"/>
        <v>858.06</v>
      </c>
      <c r="D19" s="60">
        <f t="shared" si="0"/>
        <v>858.06</v>
      </c>
      <c r="E19" s="60">
        <v>457.86</v>
      </c>
      <c r="F19" s="60">
        <v>5.2</v>
      </c>
      <c r="G19" s="60"/>
      <c r="H19" s="60"/>
      <c r="I19" s="60">
        <v>395</v>
      </c>
      <c r="J19" s="7">
        <v>6701</v>
      </c>
      <c r="K19" s="7">
        <v>1</v>
      </c>
      <c r="L19" s="7">
        <v>1.6</v>
      </c>
      <c r="M19" s="7">
        <v>1</v>
      </c>
      <c r="N19" s="7">
        <f t="shared" si="2"/>
        <v>1.8314400000000002</v>
      </c>
      <c r="O19" s="7">
        <v>202949.40599999999</v>
      </c>
      <c r="P19" s="7">
        <v>0.874</v>
      </c>
      <c r="Q19" s="7">
        <v>3.22</v>
      </c>
      <c r="R19" s="2"/>
    </row>
    <row r="20" spans="1:18" ht="16.5">
      <c r="A20" s="3" t="s">
        <v>9</v>
      </c>
      <c r="B20" s="25" t="s">
        <v>28</v>
      </c>
      <c r="C20" s="59">
        <f t="shared" si="1"/>
        <v>0</v>
      </c>
      <c r="D20" s="60">
        <f t="shared" si="0"/>
        <v>0</v>
      </c>
      <c r="E20" s="60"/>
      <c r="F20" s="60"/>
      <c r="G20" s="60"/>
      <c r="H20" s="60"/>
      <c r="I20" s="60"/>
      <c r="J20" s="7">
        <v>6701</v>
      </c>
      <c r="K20" s="7">
        <v>1</v>
      </c>
      <c r="L20" s="7">
        <v>1.6</v>
      </c>
      <c r="M20" s="7">
        <v>1</v>
      </c>
      <c r="N20" s="7">
        <f t="shared" si="2"/>
        <v>0</v>
      </c>
      <c r="O20" s="7">
        <v>202949.40599999999</v>
      </c>
      <c r="P20" s="7">
        <v>0.13</v>
      </c>
      <c r="Q20" s="7">
        <v>0.47899999999999998</v>
      </c>
      <c r="R20" s="2"/>
    </row>
    <row r="21" spans="1:18" ht="16.5">
      <c r="A21" s="3" t="s">
        <v>10</v>
      </c>
      <c r="B21" s="25" t="s">
        <v>29</v>
      </c>
      <c r="C21" s="59">
        <f>SUM(D21)</f>
        <v>218.47</v>
      </c>
      <c r="D21" s="60">
        <f t="shared" si="0"/>
        <v>218.47</v>
      </c>
      <c r="E21" s="60">
        <v>170.97</v>
      </c>
      <c r="F21" s="60"/>
      <c r="G21" s="60"/>
      <c r="H21" s="60">
        <v>47.5</v>
      </c>
      <c r="I21" s="60"/>
      <c r="J21" s="7">
        <v>6701</v>
      </c>
      <c r="K21" s="7">
        <v>1</v>
      </c>
      <c r="L21" s="7">
        <v>1.6</v>
      </c>
      <c r="M21" s="7">
        <v>1</v>
      </c>
      <c r="N21" s="7">
        <f t="shared" si="2"/>
        <v>0.68388000000000004</v>
      </c>
      <c r="O21" s="7">
        <v>202949.40599999999</v>
      </c>
      <c r="P21" s="7">
        <v>0.219</v>
      </c>
      <c r="Q21" s="7">
        <v>0.80600000000000005</v>
      </c>
      <c r="R21" s="2"/>
    </row>
    <row r="22" spans="1:18" ht="16.5">
      <c r="A22" s="3" t="s">
        <v>11</v>
      </c>
      <c r="B22" s="25" t="s">
        <v>30</v>
      </c>
      <c r="C22" s="59">
        <f t="shared" si="1"/>
        <v>388.13</v>
      </c>
      <c r="D22" s="60">
        <f t="shared" si="0"/>
        <v>388.13</v>
      </c>
      <c r="E22" s="60">
        <v>258.13</v>
      </c>
      <c r="F22" s="60"/>
      <c r="G22" s="60"/>
      <c r="H22" s="60"/>
      <c r="I22" s="60">
        <v>130</v>
      </c>
      <c r="J22" s="7">
        <v>6701</v>
      </c>
      <c r="K22" s="7">
        <v>1</v>
      </c>
      <c r="L22" s="7">
        <v>1.6</v>
      </c>
      <c r="M22" s="7">
        <v>1</v>
      </c>
      <c r="N22" s="7">
        <f t="shared" si="2"/>
        <v>1.0325200000000001</v>
      </c>
      <c r="O22" s="7">
        <v>202949.40599999999</v>
      </c>
      <c r="P22" s="7">
        <v>0.32400000000000001</v>
      </c>
      <c r="Q22" s="7">
        <v>1.194</v>
      </c>
      <c r="R22" s="2"/>
    </row>
    <row r="23" spans="1:18" ht="16.5">
      <c r="A23" s="3" t="s">
        <v>12</v>
      </c>
      <c r="B23" s="25" t="s">
        <v>34</v>
      </c>
      <c r="C23" s="59">
        <f t="shared" si="1"/>
        <v>893.21</v>
      </c>
      <c r="D23" s="60">
        <f t="shared" si="0"/>
        <v>893.21</v>
      </c>
      <c r="E23" s="60">
        <v>355.01</v>
      </c>
      <c r="F23" s="60">
        <v>301.60000000000002</v>
      </c>
      <c r="G23" s="60"/>
      <c r="H23" s="60">
        <v>236.6</v>
      </c>
      <c r="I23" s="60"/>
      <c r="J23" s="7">
        <v>6701</v>
      </c>
      <c r="K23" s="7">
        <v>1</v>
      </c>
      <c r="L23" s="7">
        <v>1.6</v>
      </c>
      <c r="M23" s="7">
        <v>1</v>
      </c>
      <c r="N23" s="7">
        <f t="shared" si="2"/>
        <v>1.42004</v>
      </c>
      <c r="O23" s="7">
        <v>202949.40599999999</v>
      </c>
      <c r="P23" s="7">
        <v>0.25900000000000001</v>
      </c>
      <c r="Q23" s="7">
        <v>0.95199999999999996</v>
      </c>
      <c r="R23" s="2"/>
    </row>
    <row r="24" spans="1:18" ht="16.5">
      <c r="A24" s="3" t="s">
        <v>13</v>
      </c>
      <c r="B24" s="25" t="s">
        <v>33</v>
      </c>
      <c r="C24" s="59">
        <f t="shared" si="1"/>
        <v>0</v>
      </c>
      <c r="D24" s="60">
        <f t="shared" si="0"/>
        <v>0</v>
      </c>
      <c r="E24" s="60"/>
      <c r="F24" s="60"/>
      <c r="G24" s="60"/>
      <c r="H24" s="60"/>
      <c r="I24" s="60"/>
      <c r="J24" s="7">
        <v>6701</v>
      </c>
      <c r="K24" s="7">
        <v>1</v>
      </c>
      <c r="L24" s="7">
        <v>1.6</v>
      </c>
      <c r="M24" s="7">
        <v>1</v>
      </c>
      <c r="N24" s="7">
        <f t="shared" si="2"/>
        <v>0</v>
      </c>
      <c r="O24" s="7">
        <v>202949.40599999999</v>
      </c>
      <c r="P24" s="7">
        <v>0.26900000000000002</v>
      </c>
      <c r="Q24" s="7">
        <v>0.99</v>
      </c>
      <c r="R24" s="2"/>
    </row>
    <row r="25" spans="1:18" ht="16.5">
      <c r="A25" s="3" t="s">
        <v>14</v>
      </c>
      <c r="B25" s="25" t="s">
        <v>32</v>
      </c>
      <c r="C25" s="59">
        <f t="shared" si="1"/>
        <v>242.04</v>
      </c>
      <c r="D25" s="60">
        <f>E25+F25+G25++H25+I25</f>
        <v>242.04</v>
      </c>
      <c r="E25" s="60">
        <v>191.94</v>
      </c>
      <c r="F25" s="60"/>
      <c r="G25" s="60"/>
      <c r="H25" s="60">
        <v>50.1</v>
      </c>
      <c r="I25" s="60"/>
      <c r="J25" s="7">
        <v>6701</v>
      </c>
      <c r="K25" s="7">
        <v>1</v>
      </c>
      <c r="L25" s="7">
        <v>1.6</v>
      </c>
      <c r="M25" s="7">
        <v>1</v>
      </c>
      <c r="N25" s="7">
        <f t="shared" si="2"/>
        <v>0.76776</v>
      </c>
      <c r="O25" s="7">
        <v>202949.40599999999</v>
      </c>
      <c r="P25" s="7">
        <v>0.121</v>
      </c>
      <c r="Q25" s="7">
        <v>0.44700000000000001</v>
      </c>
      <c r="R25" s="2"/>
    </row>
    <row r="26" spans="1:18" ht="16.5">
      <c r="A26" s="3" t="s">
        <v>15</v>
      </c>
      <c r="B26" s="25" t="s">
        <v>31</v>
      </c>
      <c r="C26" s="59">
        <f t="shared" si="1"/>
        <v>69.45</v>
      </c>
      <c r="D26" s="60">
        <f>E26+F26+G26+H26+I26</f>
        <v>69.45</v>
      </c>
      <c r="E26" s="60">
        <v>69.45</v>
      </c>
      <c r="F26" s="60"/>
      <c r="G26" s="60"/>
      <c r="H26" s="60"/>
      <c r="I26" s="60"/>
      <c r="J26" s="7">
        <v>6701</v>
      </c>
      <c r="K26" s="7">
        <v>1</v>
      </c>
      <c r="L26" s="7">
        <v>1.6</v>
      </c>
      <c r="M26" s="7">
        <v>1</v>
      </c>
      <c r="N26" s="7">
        <f t="shared" si="2"/>
        <v>0.27779999999999999</v>
      </c>
      <c r="O26" s="7">
        <v>202949.40599999999</v>
      </c>
      <c r="P26" s="7">
        <v>0.60299999999999998</v>
      </c>
      <c r="Q26" s="7">
        <v>2.2000000000000002</v>
      </c>
      <c r="R26" s="2"/>
    </row>
    <row r="27" spans="1:18" ht="16.5">
      <c r="A27" s="3" t="s">
        <v>16</v>
      </c>
      <c r="B27" s="25" t="s">
        <v>35</v>
      </c>
      <c r="C27" s="59">
        <f t="shared" si="1"/>
        <v>296.63</v>
      </c>
      <c r="D27" s="60">
        <f>E27+F27+G27+H27+I27</f>
        <v>296.63</v>
      </c>
      <c r="E27" s="60">
        <v>196.53</v>
      </c>
      <c r="F27" s="60"/>
      <c r="G27" s="60"/>
      <c r="H27" s="60">
        <v>100.1</v>
      </c>
      <c r="I27" s="60"/>
      <c r="J27" s="7">
        <v>6701</v>
      </c>
      <c r="K27" s="7">
        <v>1</v>
      </c>
      <c r="L27" s="7">
        <v>1.6</v>
      </c>
      <c r="M27" s="7">
        <v>1</v>
      </c>
      <c r="N27" s="7">
        <f t="shared" si="2"/>
        <v>0.78612000000000004</v>
      </c>
      <c r="O27" s="7">
        <v>202949.40599999999</v>
      </c>
      <c r="P27" s="7">
        <v>0.25700000000000001</v>
      </c>
      <c r="Q27" s="7">
        <v>0.94799999999999995</v>
      </c>
      <c r="R27" s="2"/>
    </row>
    <row r="28" spans="1:18" ht="16.5">
      <c r="A28" s="3" t="s">
        <v>17</v>
      </c>
      <c r="B28" s="25" t="s">
        <v>36</v>
      </c>
      <c r="C28" s="59">
        <f t="shared" si="1"/>
        <v>296.41000000000003</v>
      </c>
      <c r="D28" s="60">
        <f>E28+F28+G28+H28+I28</f>
        <v>296.41000000000003</v>
      </c>
      <c r="E28" s="60">
        <v>245.31</v>
      </c>
      <c r="F28" s="60"/>
      <c r="G28" s="60"/>
      <c r="H28" s="60">
        <v>51.1</v>
      </c>
      <c r="I28" s="60"/>
      <c r="J28" s="7">
        <v>6701</v>
      </c>
      <c r="K28" s="7">
        <v>1</v>
      </c>
      <c r="L28" s="7">
        <v>1.6</v>
      </c>
      <c r="M28" s="7">
        <v>1</v>
      </c>
      <c r="N28" s="7">
        <f t="shared" si="2"/>
        <v>0.98124</v>
      </c>
      <c r="O28" s="7">
        <v>202949.40599999999</v>
      </c>
      <c r="P28" s="7">
        <v>0.32400000000000001</v>
      </c>
      <c r="Q28" s="7">
        <v>1.1950000000000001</v>
      </c>
      <c r="R28" s="2"/>
    </row>
    <row r="29" spans="1:18" ht="16.5">
      <c r="A29" s="3" t="s">
        <v>18</v>
      </c>
      <c r="B29" s="25" t="s">
        <v>37</v>
      </c>
      <c r="C29" s="59">
        <f t="shared" si="1"/>
        <v>672.26</v>
      </c>
      <c r="D29" s="60">
        <f>E29+F29+G29+H29+I29</f>
        <v>672.26</v>
      </c>
      <c r="E29" s="60">
        <v>552.86</v>
      </c>
      <c r="F29" s="60"/>
      <c r="G29" s="60"/>
      <c r="H29" s="60">
        <v>119.4</v>
      </c>
      <c r="I29" s="60"/>
      <c r="J29" s="7">
        <v>6701</v>
      </c>
      <c r="K29" s="7">
        <v>1</v>
      </c>
      <c r="L29" s="7">
        <v>1.6</v>
      </c>
      <c r="M29" s="7">
        <v>1</v>
      </c>
      <c r="N29" s="7">
        <f t="shared" si="2"/>
        <v>2.2114400000000001</v>
      </c>
      <c r="O29" s="7">
        <v>202949.40599999999</v>
      </c>
      <c r="P29" s="7">
        <v>0.63700000000000001</v>
      </c>
      <c r="Q29" s="7">
        <v>2.3479999999999999</v>
      </c>
      <c r="R29" s="2"/>
    </row>
    <row r="30" spans="1:18" ht="18.75">
      <c r="A30" s="3" t="s">
        <v>19</v>
      </c>
      <c r="B30" s="25" t="s">
        <v>38</v>
      </c>
      <c r="C30" s="59">
        <f t="shared" si="1"/>
        <v>652.79</v>
      </c>
      <c r="D30" s="60">
        <f>E30+F30+G30+H30+I30</f>
        <v>652.79</v>
      </c>
      <c r="E30" s="62">
        <v>305.89</v>
      </c>
      <c r="F30" s="62">
        <v>13</v>
      </c>
      <c r="G30" s="62"/>
      <c r="H30" s="63">
        <v>333.9</v>
      </c>
      <c r="I30" s="63"/>
      <c r="J30" s="7">
        <v>6701</v>
      </c>
      <c r="K30" s="7">
        <v>1</v>
      </c>
      <c r="L30" s="7">
        <v>1.6</v>
      </c>
      <c r="M30" s="7">
        <v>1</v>
      </c>
      <c r="N30" s="7">
        <f t="shared" si="2"/>
        <v>1.22356</v>
      </c>
      <c r="O30" s="7">
        <v>202949.40599999999</v>
      </c>
      <c r="P30" s="7">
        <v>0.189</v>
      </c>
      <c r="Q30" s="7">
        <v>0.69499999999999995</v>
      </c>
      <c r="R30" s="2"/>
    </row>
    <row r="31" spans="1:18" ht="18.75">
      <c r="A31" s="3"/>
      <c r="B31" s="30" t="s">
        <v>22</v>
      </c>
      <c r="C31" s="64">
        <f>C15+C16+C17+C18+C19+C20+C21+C22+C23+C24+C25+C26+C27+C28+C29+C30</f>
        <v>5736.4299999999994</v>
      </c>
      <c r="D31" s="65">
        <f>SUM(D15:D30)</f>
        <v>5736.4299999999994</v>
      </c>
      <c r="E31" s="65">
        <f>SUM(E15:E30)</f>
        <v>3601.83</v>
      </c>
      <c r="F31" s="65">
        <f>SUM(F15:F30)</f>
        <v>332.8</v>
      </c>
      <c r="G31" s="65">
        <f>G15+G16+G17+G18+G19+G20+G21+G22+G23+G24+G25+G26+G27+G28+G29+G30</f>
        <v>0</v>
      </c>
      <c r="H31" s="65">
        <f>SUM(H15:H30)</f>
        <v>1276.8000000000002</v>
      </c>
      <c r="I31" s="59">
        <f>I15+I16+I17+I18+I19+I20+I21+I22+I23+I24+I25+I26+I27+I28+I29+I30</f>
        <v>525</v>
      </c>
      <c r="J31" s="7"/>
      <c r="K31" s="7"/>
      <c r="L31" s="7"/>
      <c r="M31" s="7"/>
      <c r="N31" s="7">
        <f>SUM(N15:N30)</f>
        <v>50.803319999999999</v>
      </c>
      <c r="O31" s="7"/>
      <c r="P31" s="7"/>
      <c r="Q31" s="7"/>
      <c r="R31" s="2"/>
    </row>
  </sheetData>
  <mergeCells count="10">
    <mergeCell ref="B10:I10"/>
    <mergeCell ref="B7:Q7"/>
    <mergeCell ref="B8:Q8"/>
    <mergeCell ref="B9:I9"/>
    <mergeCell ref="A1:Q1"/>
    <mergeCell ref="A2:Q2"/>
    <mergeCell ref="B4:Q4"/>
    <mergeCell ref="B6:Q6"/>
    <mergeCell ref="B5:Q5"/>
    <mergeCell ref="B3:I3"/>
  </mergeCells>
  <phoneticPr fontId="3" type="noConversion"/>
  <pageMargins left="0" right="0.19685039370078741" top="0.59055118110236227" bottom="0.39370078740157483" header="0.51181102362204722" footer="0.51181102362204722"/>
  <pageSetup paperSize="9" scale="70" firstPageNumber="1988" fitToHeight="13" orientation="landscape" useFirstPageNumber="1" r:id="rId1"/>
  <headerFooter alignWithMargins="0"/>
  <colBreaks count="1" manualBreakCount="1">
    <brk id="9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31"/>
  <sheetViews>
    <sheetView view="pageBreakPreview" topLeftCell="A4" zoomScale="80" zoomScaleNormal="100" workbookViewId="0">
      <selection activeCell="B21" sqref="B21"/>
    </sheetView>
  </sheetViews>
  <sheetFormatPr defaultRowHeight="18.75"/>
  <cols>
    <col min="1" max="1" width="7.5703125" style="42" customWidth="1"/>
    <col min="2" max="2" width="39.85546875" style="43" customWidth="1"/>
    <col min="3" max="3" width="21.42578125" style="43" customWidth="1"/>
    <col min="4" max="4" width="26" style="40" customWidth="1"/>
    <col min="5" max="6" width="18.42578125" style="40" customWidth="1"/>
    <col min="7" max="7" width="17.140625" style="40" customWidth="1"/>
    <col min="8" max="8" width="17.7109375" style="40" customWidth="1"/>
    <col min="9" max="9" width="14.28515625" style="40" customWidth="1"/>
    <col min="10" max="10" width="0.28515625" style="40" customWidth="1"/>
    <col min="11" max="17" width="9.140625" style="40" hidden="1" customWidth="1"/>
    <col min="18" max="16384" width="9.140625" style="40"/>
  </cols>
  <sheetData>
    <row r="1" spans="1:17">
      <c r="A1" s="40"/>
      <c r="B1" s="75" t="s">
        <v>87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</row>
    <row r="2" spans="1:17">
      <c r="A2" s="40"/>
      <c r="B2" s="75" t="s">
        <v>47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</row>
    <row r="3" spans="1:17" ht="93.75">
      <c r="A3" s="34"/>
      <c r="B3" s="58" t="s">
        <v>85</v>
      </c>
      <c r="C3" s="75" t="s">
        <v>48</v>
      </c>
      <c r="D3" s="77"/>
      <c r="E3" s="77"/>
      <c r="F3" s="77"/>
      <c r="G3" s="77"/>
      <c r="H3" s="77"/>
      <c r="I3" s="77"/>
      <c r="J3" s="41"/>
      <c r="K3" s="41"/>
      <c r="L3" s="41"/>
      <c r="M3" s="41"/>
      <c r="N3" s="41"/>
      <c r="O3" s="41"/>
      <c r="P3" s="41"/>
      <c r="Q3" s="41"/>
    </row>
    <row r="4" spans="1:17">
      <c r="A4" s="34"/>
      <c r="B4" s="40"/>
      <c r="C4" s="40"/>
    </row>
    <row r="5" spans="1:17">
      <c r="A5" s="34"/>
      <c r="B5" s="67" t="s">
        <v>63</v>
      </c>
      <c r="C5" s="67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7">
      <c r="A6" s="34"/>
      <c r="B6" s="67" t="s">
        <v>62</v>
      </c>
      <c r="C6" s="67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7">
      <c r="A7" s="34"/>
      <c r="B7" s="67" t="s">
        <v>65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7">
      <c r="A8" s="34"/>
      <c r="B8" s="67" t="s">
        <v>69</v>
      </c>
      <c r="C8" s="67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</row>
    <row r="9" spans="1:17">
      <c r="A9" s="34"/>
      <c r="B9" s="67" t="s">
        <v>72</v>
      </c>
      <c r="C9" s="70"/>
      <c r="D9" s="70"/>
      <c r="E9" s="70"/>
      <c r="F9" s="70"/>
      <c r="G9" s="70"/>
      <c r="H9" s="70"/>
      <c r="I9" s="70"/>
      <c r="J9" s="37"/>
      <c r="K9" s="37"/>
      <c r="L9" s="37"/>
      <c r="M9" s="37"/>
      <c r="N9" s="37"/>
      <c r="O9" s="37"/>
      <c r="P9" s="37"/>
    </row>
    <row r="10" spans="1:17">
      <c r="A10" s="34"/>
      <c r="B10" s="67" t="s">
        <v>70</v>
      </c>
      <c r="C10" s="70"/>
      <c r="D10" s="70"/>
      <c r="E10" s="70"/>
      <c r="F10" s="70"/>
      <c r="G10" s="70"/>
      <c r="H10" s="70"/>
      <c r="I10" s="37"/>
      <c r="J10" s="37"/>
      <c r="K10" s="37"/>
      <c r="L10" s="37"/>
      <c r="M10" s="37"/>
      <c r="N10" s="37"/>
      <c r="O10" s="37"/>
      <c r="P10" s="37"/>
    </row>
    <row r="11" spans="1:17" ht="20.25">
      <c r="A11" s="3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1:17" ht="144" customHeight="1">
      <c r="A12" s="8" t="s">
        <v>2</v>
      </c>
      <c r="B12" s="8" t="s">
        <v>3</v>
      </c>
      <c r="C12" s="27" t="s">
        <v>52</v>
      </c>
      <c r="D12" s="15" t="s">
        <v>53</v>
      </c>
      <c r="E12" s="19" t="s">
        <v>54</v>
      </c>
      <c r="F12" s="19" t="s">
        <v>78</v>
      </c>
      <c r="G12" s="19" t="s">
        <v>55</v>
      </c>
      <c r="H12" s="20" t="s">
        <v>76</v>
      </c>
      <c r="I12" s="19" t="s">
        <v>77</v>
      </c>
    </row>
    <row r="13" spans="1:17" ht="44.25" customHeight="1">
      <c r="A13" s="10"/>
      <c r="B13" s="24"/>
      <c r="C13" s="27" t="s">
        <v>1</v>
      </c>
      <c r="D13" s="16" t="s">
        <v>81</v>
      </c>
      <c r="E13" s="39" t="s">
        <v>67</v>
      </c>
      <c r="F13" s="16" t="s">
        <v>68</v>
      </c>
      <c r="G13" s="16" t="s">
        <v>73</v>
      </c>
      <c r="H13" s="16" t="s">
        <v>79</v>
      </c>
      <c r="I13" s="49" t="s">
        <v>80</v>
      </c>
    </row>
    <row r="14" spans="1:17">
      <c r="A14" s="44"/>
      <c r="B14" s="45" t="s">
        <v>4</v>
      </c>
      <c r="C14" s="45" t="s">
        <v>5</v>
      </c>
      <c r="D14" s="46">
        <v>3</v>
      </c>
      <c r="E14" s="46">
        <v>4</v>
      </c>
      <c r="F14" s="46">
        <v>5</v>
      </c>
      <c r="G14" s="46">
        <v>6</v>
      </c>
      <c r="H14" s="46">
        <v>8</v>
      </c>
      <c r="I14" s="55">
        <v>9</v>
      </c>
    </row>
    <row r="15" spans="1:17">
      <c r="A15" s="47" t="s">
        <v>4</v>
      </c>
      <c r="B15" s="25" t="s">
        <v>23</v>
      </c>
      <c r="C15" s="59">
        <f t="shared" ref="C15:C24" si="0">SUM(D15)</f>
        <v>0</v>
      </c>
      <c r="D15" s="60">
        <f>E15+G15+H15</f>
        <v>0</v>
      </c>
      <c r="E15" s="60">
        <v>0</v>
      </c>
      <c r="F15" s="60">
        <v>0</v>
      </c>
      <c r="G15" s="60"/>
      <c r="H15" s="60"/>
      <c r="I15" s="60"/>
    </row>
    <row r="16" spans="1:17">
      <c r="A16" s="47" t="s">
        <v>5</v>
      </c>
      <c r="B16" s="25" t="s">
        <v>24</v>
      </c>
      <c r="C16" s="59">
        <f t="shared" si="0"/>
        <v>63.04</v>
      </c>
      <c r="D16" s="60">
        <f t="shared" ref="D16:D24" si="1">E16+F16+G16+H16+I16</f>
        <v>63.04</v>
      </c>
      <c r="E16" s="60">
        <v>44.54</v>
      </c>
      <c r="F16" s="60"/>
      <c r="G16" s="60"/>
      <c r="H16" s="60">
        <v>18.5</v>
      </c>
      <c r="I16" s="60"/>
    </row>
    <row r="17" spans="1:9">
      <c r="A17" s="47" t="s">
        <v>6</v>
      </c>
      <c r="B17" s="25" t="s">
        <v>25</v>
      </c>
      <c r="C17" s="59">
        <f t="shared" si="0"/>
        <v>229.36</v>
      </c>
      <c r="D17" s="60">
        <f t="shared" si="1"/>
        <v>229.36</v>
      </c>
      <c r="E17" s="60">
        <v>162.46</v>
      </c>
      <c r="F17" s="60"/>
      <c r="G17" s="60"/>
      <c r="H17" s="60">
        <v>66.900000000000006</v>
      </c>
      <c r="I17" s="60"/>
    </row>
    <row r="18" spans="1:9">
      <c r="A18" s="47" t="s">
        <v>7</v>
      </c>
      <c r="B18" s="25" t="s">
        <v>26</v>
      </c>
      <c r="C18" s="59">
        <f t="shared" si="0"/>
        <v>50.25</v>
      </c>
      <c r="D18" s="60">
        <f t="shared" si="1"/>
        <v>50.25</v>
      </c>
      <c r="E18" s="60">
        <v>27.55</v>
      </c>
      <c r="F18" s="60"/>
      <c r="G18" s="60"/>
      <c r="H18" s="60">
        <v>22.7</v>
      </c>
      <c r="I18" s="60"/>
    </row>
    <row r="19" spans="1:9">
      <c r="A19" s="47" t="s">
        <v>8</v>
      </c>
      <c r="B19" s="25" t="s">
        <v>27</v>
      </c>
      <c r="C19" s="59">
        <f t="shared" si="0"/>
        <v>355.87</v>
      </c>
      <c r="D19" s="60">
        <f t="shared" si="1"/>
        <v>355.87</v>
      </c>
      <c r="E19" s="60">
        <v>163.77000000000001</v>
      </c>
      <c r="F19" s="60"/>
      <c r="G19" s="60"/>
      <c r="H19" s="60"/>
      <c r="I19" s="60">
        <v>192.1</v>
      </c>
    </row>
    <row r="20" spans="1:9">
      <c r="A20" s="47" t="s">
        <v>9</v>
      </c>
      <c r="B20" s="25" t="s">
        <v>28</v>
      </c>
      <c r="C20" s="59">
        <f t="shared" si="0"/>
        <v>211.63</v>
      </c>
      <c r="D20" s="60">
        <f t="shared" si="1"/>
        <v>211.63</v>
      </c>
      <c r="E20" s="60">
        <v>109.41</v>
      </c>
      <c r="F20" s="60">
        <v>6.22</v>
      </c>
      <c r="G20" s="60"/>
      <c r="H20" s="60">
        <v>96</v>
      </c>
      <c r="I20" s="60"/>
    </row>
    <row r="21" spans="1:9">
      <c r="A21" s="47" t="s">
        <v>10</v>
      </c>
      <c r="B21" s="25" t="s">
        <v>29</v>
      </c>
      <c r="C21" s="59">
        <f t="shared" si="0"/>
        <v>226.88</v>
      </c>
      <c r="D21" s="60">
        <f t="shared" si="1"/>
        <v>226.88</v>
      </c>
      <c r="E21" s="60">
        <v>157.24</v>
      </c>
      <c r="F21" s="60">
        <v>12.22</v>
      </c>
      <c r="G21" s="60">
        <v>13.72</v>
      </c>
      <c r="H21" s="60">
        <v>43.7</v>
      </c>
      <c r="I21" s="60"/>
    </row>
    <row r="22" spans="1:9">
      <c r="A22" s="47" t="s">
        <v>11</v>
      </c>
      <c r="B22" s="25" t="s">
        <v>30</v>
      </c>
      <c r="C22" s="59">
        <f t="shared" si="0"/>
        <v>297.02999999999997</v>
      </c>
      <c r="D22" s="60">
        <f t="shared" si="1"/>
        <v>297.02999999999997</v>
      </c>
      <c r="E22" s="60">
        <v>214.53</v>
      </c>
      <c r="F22" s="60"/>
      <c r="G22" s="60"/>
      <c r="H22" s="60"/>
      <c r="I22" s="60">
        <v>82.5</v>
      </c>
    </row>
    <row r="23" spans="1:9">
      <c r="A23" s="47" t="s">
        <v>12</v>
      </c>
      <c r="B23" s="25" t="s">
        <v>34</v>
      </c>
      <c r="C23" s="59">
        <f t="shared" si="0"/>
        <v>398.36</v>
      </c>
      <c r="D23" s="60">
        <f t="shared" si="1"/>
        <v>398.36</v>
      </c>
      <c r="E23" s="60">
        <v>241.06</v>
      </c>
      <c r="F23" s="60"/>
      <c r="G23" s="60"/>
      <c r="H23" s="60">
        <v>157.30000000000001</v>
      </c>
      <c r="I23" s="60"/>
    </row>
    <row r="24" spans="1:9">
      <c r="A24" s="47" t="s">
        <v>13</v>
      </c>
      <c r="B24" s="25" t="s">
        <v>33</v>
      </c>
      <c r="C24" s="59">
        <f t="shared" si="0"/>
        <v>126.08000000000001</v>
      </c>
      <c r="D24" s="60">
        <f t="shared" si="1"/>
        <v>126.08000000000001</v>
      </c>
      <c r="E24" s="60">
        <v>32.78</v>
      </c>
      <c r="F24" s="60">
        <v>76.7</v>
      </c>
      <c r="G24" s="60"/>
      <c r="H24" s="60">
        <v>16.600000000000001</v>
      </c>
      <c r="I24" s="60"/>
    </row>
    <row r="25" spans="1:9">
      <c r="A25" s="47" t="s">
        <v>14</v>
      </c>
      <c r="B25" s="25" t="s">
        <v>32</v>
      </c>
      <c r="C25" s="59">
        <f t="shared" ref="C25:C30" si="2">SUM(D25)</f>
        <v>81.02</v>
      </c>
      <c r="D25" s="60">
        <f>E25+F25+G25++H25+I25</f>
        <v>81.02</v>
      </c>
      <c r="E25" s="60">
        <v>64.22</v>
      </c>
      <c r="F25" s="60"/>
      <c r="G25" s="60"/>
      <c r="H25" s="60">
        <v>16.8</v>
      </c>
      <c r="I25" s="60"/>
    </row>
    <row r="26" spans="1:9">
      <c r="A26" s="47" t="s">
        <v>15</v>
      </c>
      <c r="B26" s="25" t="s">
        <v>31</v>
      </c>
      <c r="C26" s="59">
        <f t="shared" si="2"/>
        <v>287.18</v>
      </c>
      <c r="D26" s="60">
        <f>E26+F26+G26+H26+I26</f>
        <v>287.18</v>
      </c>
      <c r="E26" s="60">
        <v>79.28</v>
      </c>
      <c r="F26" s="60"/>
      <c r="G26" s="60">
        <v>207.9</v>
      </c>
      <c r="H26" s="60"/>
      <c r="I26" s="60"/>
    </row>
    <row r="27" spans="1:9">
      <c r="A27" s="47" t="s">
        <v>16</v>
      </c>
      <c r="B27" s="25" t="s">
        <v>35</v>
      </c>
      <c r="C27" s="59">
        <f t="shared" si="2"/>
        <v>172.77999999999997</v>
      </c>
      <c r="D27" s="60">
        <f>E27+F27+G27+H27+I27</f>
        <v>172.77999999999997</v>
      </c>
      <c r="E27" s="60">
        <v>90.44</v>
      </c>
      <c r="F27" s="60"/>
      <c r="G27" s="60">
        <v>9.24</v>
      </c>
      <c r="H27" s="60">
        <v>73.099999999999994</v>
      </c>
      <c r="I27" s="60"/>
    </row>
    <row r="28" spans="1:9">
      <c r="A28" s="47" t="s">
        <v>17</v>
      </c>
      <c r="B28" s="25" t="s">
        <v>36</v>
      </c>
      <c r="C28" s="59">
        <f t="shared" si="2"/>
        <v>117.78</v>
      </c>
      <c r="D28" s="60">
        <f>E28+F28+G28+H28+I28</f>
        <v>117.78</v>
      </c>
      <c r="E28" s="60">
        <v>89.43</v>
      </c>
      <c r="F28" s="60">
        <v>9.75</v>
      </c>
      <c r="G28" s="60"/>
      <c r="H28" s="60">
        <v>18.600000000000001</v>
      </c>
      <c r="I28" s="60"/>
    </row>
    <row r="29" spans="1:9">
      <c r="A29" s="47" t="s">
        <v>18</v>
      </c>
      <c r="B29" s="25" t="s">
        <v>37</v>
      </c>
      <c r="C29" s="59">
        <f t="shared" si="2"/>
        <v>755.92000000000007</v>
      </c>
      <c r="D29" s="60">
        <f>E29+F29+G29+H29+I29</f>
        <v>755.92000000000007</v>
      </c>
      <c r="E29" s="60">
        <v>575.83000000000004</v>
      </c>
      <c r="F29" s="60">
        <v>8.7799999999999994</v>
      </c>
      <c r="G29" s="60">
        <v>40.81</v>
      </c>
      <c r="H29" s="60">
        <v>130.5</v>
      </c>
      <c r="I29" s="60"/>
    </row>
    <row r="30" spans="1:9">
      <c r="A30" s="47" t="s">
        <v>19</v>
      </c>
      <c r="B30" s="25" t="s">
        <v>38</v>
      </c>
      <c r="C30" s="59">
        <f t="shared" si="2"/>
        <v>248.69</v>
      </c>
      <c r="D30" s="60">
        <f>E30+F30+G30+H30+I30</f>
        <v>248.69</v>
      </c>
      <c r="E30" s="62">
        <v>30.91</v>
      </c>
      <c r="F30" s="62">
        <v>6.5</v>
      </c>
      <c r="G30" s="62">
        <v>174.18</v>
      </c>
      <c r="H30" s="60">
        <v>37.1</v>
      </c>
      <c r="I30" s="60"/>
    </row>
    <row r="31" spans="1:9">
      <c r="A31" s="47"/>
      <c r="B31" s="48" t="s">
        <v>22</v>
      </c>
      <c r="C31" s="66">
        <f>C15+C16+C17+C18+C19+C20+C21+C22+C23+C24+C25+C26+C27+C28+C29+C30</f>
        <v>3621.87</v>
      </c>
      <c r="D31" s="59">
        <f>SUM(D15:D30)</f>
        <v>3621.87</v>
      </c>
      <c r="E31" s="59">
        <f>SUM(E15:E30)</f>
        <v>2083.4499999999998</v>
      </c>
      <c r="F31" s="59">
        <f>SUM(F15:F30)</f>
        <v>120.17</v>
      </c>
      <c r="G31" s="59">
        <f>G15+G16+G17+G18+G19+G20+G21+G22+G23+G24+G25+G26+G27+G28+G29+G30</f>
        <v>445.85</v>
      </c>
      <c r="H31" s="59">
        <f>H15+H16+H17+H18+H19+H20+H21+H22+H23+H24+H25+H26+H27+H28+H29+H30</f>
        <v>697.80000000000007</v>
      </c>
      <c r="I31" s="59">
        <f>I15+I16+I17+I18+I19+I20+I21+I22+I23+I24+I25+I26+I27+I28+I29+I30</f>
        <v>274.60000000000002</v>
      </c>
    </row>
  </sheetData>
  <mergeCells count="10">
    <mergeCell ref="B10:H10"/>
    <mergeCell ref="B11:P11"/>
    <mergeCell ref="B1:Q1"/>
    <mergeCell ref="B2:Q2"/>
    <mergeCell ref="C3:I3"/>
    <mergeCell ref="B9:I9"/>
    <mergeCell ref="B5:P5"/>
    <mergeCell ref="B6:P6"/>
    <mergeCell ref="B7:P7"/>
    <mergeCell ref="B8:P8"/>
  </mergeCells>
  <phoneticPr fontId="3" type="noConversion"/>
  <pageMargins left="0.51181102362204722" right="0.31496062992125984" top="0.55118110236220474" bottom="0.15748031496062992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6" sqref="D46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Образование</vt:lpstr>
      <vt:lpstr>КУЛЬТУРА</vt:lpstr>
      <vt:lpstr>Лист1</vt:lpstr>
      <vt:lpstr>Образование!Заголовки_для_печати</vt:lpstr>
      <vt:lpstr>КУЛЬТУРА!Область_печати</vt:lpstr>
      <vt:lpstr>Образование!Область_печати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klamer</cp:lastModifiedBy>
  <cp:lastPrinted>2018-10-31T09:09:47Z</cp:lastPrinted>
  <dcterms:created xsi:type="dcterms:W3CDTF">2009-09-29T04:06:10Z</dcterms:created>
  <dcterms:modified xsi:type="dcterms:W3CDTF">2018-10-31T09:17:59Z</dcterms:modified>
</cp:coreProperties>
</file>