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1075" windowHeight="9780"/>
  </bookViews>
  <sheets>
    <sheet name="ДОХОДЫ" sheetId="1" r:id="rId1"/>
    <sheet name="РАСХОДЫ" sheetId="2" r:id="rId2"/>
    <sheet name="Лист3" sheetId="3" r:id="rId3"/>
  </sheets>
  <definedNames>
    <definedName name="_xlnm.Print_Titles" localSheetId="0">ДОХОДЫ!$5:$7</definedName>
    <definedName name="_xlnm.Print_Titles" localSheetId="1">РАСХОДЫ!$5:$7</definedName>
  </definedNames>
  <calcPr calcId="125725" refMode="R1C1"/>
</workbook>
</file>

<file path=xl/calcChain.xml><?xml version="1.0" encoding="utf-8"?>
<calcChain xmlns="http://schemas.openxmlformats.org/spreadsheetml/2006/main">
  <c r="Y59" i="2"/>
  <c r="X59"/>
  <c r="W59"/>
  <c r="V59"/>
  <c r="T59"/>
  <c r="S59"/>
  <c r="Y58"/>
  <c r="X58"/>
  <c r="W58"/>
  <c r="V58"/>
  <c r="T58"/>
  <c r="S58"/>
  <c r="P58"/>
  <c r="O58"/>
  <c r="J58"/>
  <c r="I58"/>
  <c r="Y57"/>
  <c r="X57"/>
  <c r="W57"/>
  <c r="V57"/>
  <c r="T57"/>
  <c r="S57"/>
  <c r="P57"/>
  <c r="O57"/>
  <c r="J57"/>
  <c r="I57"/>
  <c r="Z56"/>
  <c r="Y56"/>
  <c r="X56"/>
  <c r="W56"/>
  <c r="V56"/>
  <c r="T56"/>
  <c r="S56"/>
  <c r="N56"/>
  <c r="Y55"/>
  <c r="W55"/>
  <c r="V55"/>
  <c r="S55"/>
  <c r="Z54"/>
  <c r="Y54"/>
  <c r="W54"/>
  <c r="V54"/>
  <c r="S54"/>
  <c r="N54"/>
  <c r="Y53"/>
  <c r="X53"/>
  <c r="W53"/>
  <c r="V53"/>
  <c r="T53"/>
  <c r="S53"/>
  <c r="P53"/>
  <c r="O53"/>
  <c r="J53"/>
  <c r="I53"/>
  <c r="Z52"/>
  <c r="Y52"/>
  <c r="X52"/>
  <c r="W52"/>
  <c r="V52"/>
  <c r="T52"/>
  <c r="S52"/>
  <c r="N52"/>
  <c r="Y51"/>
  <c r="X51"/>
  <c r="W51"/>
  <c r="V51"/>
  <c r="T51"/>
  <c r="S51"/>
  <c r="P51"/>
  <c r="O51"/>
  <c r="J51"/>
  <c r="I51"/>
  <c r="Y50"/>
  <c r="X50"/>
  <c r="W50"/>
  <c r="V50"/>
  <c r="T50"/>
  <c r="S50"/>
  <c r="P50"/>
  <c r="O50"/>
  <c r="J50"/>
  <c r="I50"/>
  <c r="Y49"/>
  <c r="X49"/>
  <c r="W49"/>
  <c r="V49"/>
  <c r="T49"/>
  <c r="S49"/>
  <c r="P49"/>
  <c r="O49"/>
  <c r="J49"/>
  <c r="I49"/>
  <c r="Y48"/>
  <c r="X48"/>
  <c r="W48"/>
  <c r="V48"/>
  <c r="T48"/>
  <c r="S48"/>
  <c r="P48"/>
  <c r="O48"/>
  <c r="J48"/>
  <c r="I48"/>
  <c r="Y47"/>
  <c r="X47"/>
  <c r="W47"/>
  <c r="V47"/>
  <c r="T47"/>
  <c r="S47"/>
  <c r="P47"/>
  <c r="O47"/>
  <c r="J47"/>
  <c r="I47"/>
  <c r="Z46"/>
  <c r="Y46"/>
  <c r="X46"/>
  <c r="W46"/>
  <c r="V46"/>
  <c r="T46"/>
  <c r="S46"/>
  <c r="N46"/>
  <c r="Y45"/>
  <c r="X45"/>
  <c r="W45"/>
  <c r="V45"/>
  <c r="T45"/>
  <c r="S45"/>
  <c r="P45"/>
  <c r="O45"/>
  <c r="J45"/>
  <c r="I45"/>
  <c r="Z44"/>
  <c r="Y44"/>
  <c r="X44"/>
  <c r="W44"/>
  <c r="V44"/>
  <c r="T44"/>
  <c r="S44"/>
  <c r="N44"/>
  <c r="Y43"/>
  <c r="X43"/>
  <c r="W43"/>
  <c r="V43"/>
  <c r="T43"/>
  <c r="S43"/>
  <c r="P43"/>
  <c r="O43"/>
  <c r="J43"/>
  <c r="I43"/>
  <c r="Y42"/>
  <c r="X42"/>
  <c r="W42"/>
  <c r="V42"/>
  <c r="T42"/>
  <c r="S42"/>
  <c r="P42"/>
  <c r="O42"/>
  <c r="J42"/>
  <c r="I42"/>
  <c r="Z41"/>
  <c r="Y41"/>
  <c r="X41"/>
  <c r="W41"/>
  <c r="V41"/>
  <c r="T41"/>
  <c r="S41"/>
  <c r="N41"/>
  <c r="Y40"/>
  <c r="X40"/>
  <c r="W40"/>
  <c r="V40"/>
  <c r="T40"/>
  <c r="S40"/>
  <c r="P40"/>
  <c r="O40"/>
  <c r="J40"/>
  <c r="I40"/>
  <c r="Y39"/>
  <c r="X39"/>
  <c r="W39"/>
  <c r="V39"/>
  <c r="T39"/>
  <c r="S39"/>
  <c r="P39"/>
  <c r="O39"/>
  <c r="J39"/>
  <c r="I39"/>
  <c r="Y38"/>
  <c r="X38"/>
  <c r="W38"/>
  <c r="V38"/>
  <c r="T38"/>
  <c r="S38"/>
  <c r="P38"/>
  <c r="O38"/>
  <c r="J38"/>
  <c r="I38"/>
  <c r="Y37"/>
  <c r="X37"/>
  <c r="W37"/>
  <c r="V37"/>
  <c r="T37"/>
  <c r="S37"/>
  <c r="P37"/>
  <c r="O37"/>
  <c r="J37"/>
  <c r="I37"/>
  <c r="Z36"/>
  <c r="Y36"/>
  <c r="X36"/>
  <c r="W36"/>
  <c r="V36"/>
  <c r="T36"/>
  <c r="S36"/>
  <c r="N36"/>
  <c r="N34"/>
  <c r="Y33"/>
  <c r="X33"/>
  <c r="W33"/>
  <c r="V33"/>
  <c r="T33"/>
  <c r="S33"/>
  <c r="P33"/>
  <c r="O33"/>
  <c r="J33"/>
  <c r="I33"/>
  <c r="Y32"/>
  <c r="X32"/>
  <c r="W32"/>
  <c r="V32"/>
  <c r="S32"/>
  <c r="P32"/>
  <c r="O32"/>
  <c r="J32"/>
  <c r="I32"/>
  <c r="Y31"/>
  <c r="X31"/>
  <c r="W31"/>
  <c r="V31"/>
  <c r="T31"/>
  <c r="S31"/>
  <c r="P31"/>
  <c r="O31"/>
  <c r="J31"/>
  <c r="I31"/>
  <c r="Y30"/>
  <c r="X30"/>
  <c r="W30"/>
  <c r="V30"/>
  <c r="S30"/>
  <c r="P30"/>
  <c r="O30"/>
  <c r="J30"/>
  <c r="I30"/>
  <c r="Z29"/>
  <c r="Y29"/>
  <c r="X29"/>
  <c r="W29"/>
  <c r="V29"/>
  <c r="T29"/>
  <c r="S29"/>
  <c r="N29"/>
  <c r="L29"/>
  <c r="P29" s="1"/>
  <c r="K29"/>
  <c r="H29"/>
  <c r="I29" s="1"/>
  <c r="G29"/>
  <c r="D29"/>
  <c r="E29" s="1"/>
  <c r="C29"/>
  <c r="Y28"/>
  <c r="X28"/>
  <c r="W28"/>
  <c r="V28"/>
  <c r="T28"/>
  <c r="S28"/>
  <c r="P28"/>
  <c r="O28"/>
  <c r="J28"/>
  <c r="I28"/>
  <c r="Y27"/>
  <c r="X27"/>
  <c r="W27"/>
  <c r="V27"/>
  <c r="T27"/>
  <c r="S27"/>
  <c r="P27"/>
  <c r="O27"/>
  <c r="J27"/>
  <c r="I27"/>
  <c r="Y26"/>
  <c r="X26"/>
  <c r="W26"/>
  <c r="V26"/>
  <c r="T26"/>
  <c r="S26"/>
  <c r="P26"/>
  <c r="O26"/>
  <c r="J26"/>
  <c r="I26"/>
  <c r="Y25"/>
  <c r="X25"/>
  <c r="W25"/>
  <c r="V25"/>
  <c r="T25"/>
  <c r="S25"/>
  <c r="P25"/>
  <c r="O25"/>
  <c r="J25"/>
  <c r="I25"/>
  <c r="Z24"/>
  <c r="Y24"/>
  <c r="X24"/>
  <c r="W24"/>
  <c r="V24"/>
  <c r="T24"/>
  <c r="S24"/>
  <c r="N24"/>
  <c r="L24"/>
  <c r="P24" s="1"/>
  <c r="K24"/>
  <c r="H24"/>
  <c r="I24" s="1"/>
  <c r="G24"/>
  <c r="D24"/>
  <c r="E24" s="1"/>
  <c r="C24"/>
  <c r="Y23"/>
  <c r="W23"/>
  <c r="V23"/>
  <c r="S23"/>
  <c r="Y22"/>
  <c r="W22"/>
  <c r="V22"/>
  <c r="T22"/>
  <c r="S22"/>
  <c r="Y21"/>
  <c r="X21"/>
  <c r="W21"/>
  <c r="V21"/>
  <c r="T21"/>
  <c r="S21"/>
  <c r="P21"/>
  <c r="O21"/>
  <c r="J21"/>
  <c r="I21"/>
  <c r="Z20"/>
  <c r="Y20"/>
  <c r="X20"/>
  <c r="W20"/>
  <c r="V20"/>
  <c r="T20"/>
  <c r="S20"/>
  <c r="N20"/>
  <c r="Y19"/>
  <c r="X19"/>
  <c r="W19"/>
  <c r="V19"/>
  <c r="T19"/>
  <c r="S19"/>
  <c r="P19"/>
  <c r="O19"/>
  <c r="J19"/>
  <c r="I19"/>
  <c r="Z18"/>
  <c r="Y18"/>
  <c r="X18"/>
  <c r="W18"/>
  <c r="V18"/>
  <c r="T18"/>
  <c r="S18"/>
  <c r="N18"/>
  <c r="Y17"/>
  <c r="X17"/>
  <c r="W17"/>
  <c r="V17"/>
  <c r="T17"/>
  <c r="S17"/>
  <c r="L17"/>
  <c r="P17" s="1"/>
  <c r="K17"/>
  <c r="H17"/>
  <c r="J17" s="1"/>
  <c r="G17"/>
  <c r="D17"/>
  <c r="F17" s="1"/>
  <c r="C17"/>
  <c r="Y16"/>
  <c r="X16"/>
  <c r="W16"/>
  <c r="V16"/>
  <c r="T16"/>
  <c r="S16"/>
  <c r="P16"/>
  <c r="O16"/>
  <c r="J16"/>
  <c r="I16"/>
  <c r="F16"/>
  <c r="E16"/>
  <c r="Y15"/>
  <c r="X15"/>
  <c r="W15"/>
  <c r="V15"/>
  <c r="T15"/>
  <c r="S15"/>
  <c r="P15"/>
  <c r="O15"/>
  <c r="J15"/>
  <c r="I15"/>
  <c r="F15"/>
  <c r="E15"/>
  <c r="W14"/>
  <c r="V14"/>
  <c r="S14"/>
  <c r="O14"/>
  <c r="J14"/>
  <c r="I14"/>
  <c r="E14"/>
  <c r="Y13"/>
  <c r="X13"/>
  <c r="W13"/>
  <c r="V13"/>
  <c r="T13"/>
  <c r="S13"/>
  <c r="P13"/>
  <c r="O13"/>
  <c r="J13"/>
  <c r="I13"/>
  <c r="F13"/>
  <c r="E13"/>
  <c r="Y12"/>
  <c r="W12"/>
  <c r="V12"/>
  <c r="T12"/>
  <c r="S12"/>
  <c r="P12"/>
  <c r="O12"/>
  <c r="Y11"/>
  <c r="X11"/>
  <c r="W11"/>
  <c r="V11"/>
  <c r="T11"/>
  <c r="S11"/>
  <c r="P11"/>
  <c r="O11"/>
  <c r="J11"/>
  <c r="I11"/>
  <c r="F11"/>
  <c r="E11"/>
  <c r="Y10"/>
  <c r="X10"/>
  <c r="W10"/>
  <c r="V10"/>
  <c r="T10"/>
  <c r="S10"/>
  <c r="P10"/>
  <c r="O10"/>
  <c r="J10"/>
  <c r="I10"/>
  <c r="F10"/>
  <c r="E10"/>
  <c r="Y9"/>
  <c r="X9"/>
  <c r="W9"/>
  <c r="V9"/>
  <c r="T9"/>
  <c r="S9"/>
  <c r="P9"/>
  <c r="O9"/>
  <c r="J9"/>
  <c r="I9"/>
  <c r="F9"/>
  <c r="E9"/>
  <c r="E17" s="1"/>
  <c r="Z8"/>
  <c r="Y8"/>
  <c r="X8"/>
  <c r="W8"/>
  <c r="V8"/>
  <c r="T8"/>
  <c r="S8"/>
  <c r="O8"/>
  <c r="N8"/>
  <c r="K39" i="1"/>
  <c r="J39"/>
  <c r="H39"/>
  <c r="G39"/>
  <c r="C39"/>
  <c r="L39" s="1"/>
  <c r="M38"/>
  <c r="L38"/>
  <c r="K38"/>
  <c r="J38"/>
  <c r="H38"/>
  <c r="G38"/>
  <c r="M37"/>
  <c r="L37"/>
  <c r="K37"/>
  <c r="J37"/>
  <c r="H37"/>
  <c r="G37"/>
  <c r="L36"/>
  <c r="K36"/>
  <c r="J36"/>
  <c r="G36"/>
  <c r="M35"/>
  <c r="L35"/>
  <c r="K35"/>
  <c r="J35"/>
  <c r="H35"/>
  <c r="G35"/>
  <c r="M34"/>
  <c r="L34"/>
  <c r="K34"/>
  <c r="J34"/>
  <c r="H34"/>
  <c r="G34"/>
  <c r="M33"/>
  <c r="L33"/>
  <c r="K33"/>
  <c r="J33"/>
  <c r="H33"/>
  <c r="G33"/>
  <c r="M32"/>
  <c r="L32"/>
  <c r="K32"/>
  <c r="J32"/>
  <c r="H32"/>
  <c r="G32"/>
  <c r="N31"/>
  <c r="M31"/>
  <c r="L31"/>
  <c r="K31"/>
  <c r="J31"/>
  <c r="H31"/>
  <c r="G31"/>
  <c r="D31"/>
  <c r="N30"/>
  <c r="M30"/>
  <c r="L30"/>
  <c r="K30"/>
  <c r="J30"/>
  <c r="H30"/>
  <c r="G30"/>
  <c r="D30"/>
  <c r="N29"/>
  <c r="M29"/>
  <c r="L29"/>
  <c r="K29"/>
  <c r="J29"/>
  <c r="H29"/>
  <c r="G29"/>
  <c r="D29"/>
  <c r="M28"/>
  <c r="L28"/>
  <c r="K28"/>
  <c r="J28"/>
  <c r="H28"/>
  <c r="G28"/>
  <c r="M27"/>
  <c r="L27"/>
  <c r="K27"/>
  <c r="J27"/>
  <c r="H27"/>
  <c r="G27"/>
  <c r="N26"/>
  <c r="M26"/>
  <c r="L26"/>
  <c r="K26"/>
  <c r="J26"/>
  <c r="H26"/>
  <c r="G26"/>
  <c r="D26"/>
  <c r="M25"/>
  <c r="L25"/>
  <c r="K25"/>
  <c r="J25"/>
  <c r="H25"/>
  <c r="G25"/>
  <c r="M24"/>
  <c r="L24"/>
  <c r="K24"/>
  <c r="J24"/>
  <c r="H24"/>
  <c r="G24"/>
  <c r="N23"/>
  <c r="M23"/>
  <c r="L23"/>
  <c r="K23"/>
  <c r="J23"/>
  <c r="H23"/>
  <c r="G23"/>
  <c r="D23"/>
  <c r="N22"/>
  <c r="M22"/>
  <c r="L22"/>
  <c r="K22"/>
  <c r="J22"/>
  <c r="H22"/>
  <c r="G22"/>
  <c r="D22"/>
  <c r="M21"/>
  <c r="L21"/>
  <c r="K21"/>
  <c r="J21"/>
  <c r="H21"/>
  <c r="G21"/>
  <c r="M20"/>
  <c r="L20"/>
  <c r="K20"/>
  <c r="J20"/>
  <c r="H20"/>
  <c r="G20"/>
  <c r="N19"/>
  <c r="M19"/>
  <c r="L19"/>
  <c r="K19"/>
  <c r="J19"/>
  <c r="H19"/>
  <c r="G19"/>
  <c r="D19"/>
  <c r="N18"/>
  <c r="L18"/>
  <c r="K18"/>
  <c r="J18"/>
  <c r="G18"/>
  <c r="N17"/>
  <c r="M17"/>
  <c r="L17"/>
  <c r="K17"/>
  <c r="J17"/>
  <c r="H17"/>
  <c r="G17"/>
  <c r="D17"/>
  <c r="M16"/>
  <c r="L16"/>
  <c r="K16"/>
  <c r="J16"/>
  <c r="H16"/>
  <c r="G16"/>
  <c r="M15"/>
  <c r="L15"/>
  <c r="K15"/>
  <c r="J15"/>
  <c r="H15"/>
  <c r="G15"/>
  <c r="M14"/>
  <c r="L14"/>
  <c r="K14"/>
  <c r="J14"/>
  <c r="H14"/>
  <c r="G14"/>
  <c r="N13"/>
  <c r="M13"/>
  <c r="L13"/>
  <c r="K13"/>
  <c r="J13"/>
  <c r="H13"/>
  <c r="G13"/>
  <c r="D13"/>
  <c r="N12"/>
  <c r="M12"/>
  <c r="L12"/>
  <c r="K12"/>
  <c r="J12"/>
  <c r="H12"/>
  <c r="G12"/>
  <c r="D12"/>
  <c r="M11"/>
  <c r="L11"/>
  <c r="K11"/>
  <c r="J11"/>
  <c r="H11"/>
  <c r="G11"/>
  <c r="M10"/>
  <c r="L10"/>
  <c r="K10"/>
  <c r="J10"/>
  <c r="H10"/>
  <c r="G10"/>
  <c r="N9"/>
  <c r="M9"/>
  <c r="L9"/>
  <c r="K9"/>
  <c r="J9"/>
  <c r="H9"/>
  <c r="G9"/>
  <c r="D9"/>
  <c r="N8"/>
  <c r="M8"/>
  <c r="L8"/>
  <c r="K8"/>
  <c r="J8"/>
  <c r="H8"/>
  <c r="G8"/>
  <c r="D8"/>
  <c r="I17" i="2" l="1"/>
  <c r="O17"/>
  <c r="F24"/>
  <c r="J24"/>
  <c r="O24"/>
  <c r="F29"/>
  <c r="J29"/>
  <c r="O29"/>
  <c r="M39" i="1"/>
</calcChain>
</file>

<file path=xl/sharedStrings.xml><?xml version="1.0" encoding="utf-8"?>
<sst xmlns="http://schemas.openxmlformats.org/spreadsheetml/2006/main" count="256" uniqueCount="221">
  <si>
    <t>Единица измерения тыс. руб.</t>
  </si>
  <si>
    <t>КВД</t>
  </si>
  <si>
    <t>Наименование КВД</t>
  </si>
  <si>
    <t>Исполнено за 2015 год</t>
  </si>
  <si>
    <t>Утверждено Решением о бюджете на 2016 год</t>
  </si>
  <si>
    <t>Уточненные бюджетные назначения</t>
  </si>
  <si>
    <t>Отклонение</t>
  </si>
  <si>
    <t>Прирост /снижение, %</t>
  </si>
  <si>
    <t>Исполнено 2016 год</t>
  </si>
  <si>
    <t>Не исполнено</t>
  </si>
  <si>
    <t>% исполнения</t>
  </si>
  <si>
    <t>Прирост /снижение 2016 года к 2015 году</t>
  </si>
  <si>
    <t>Доля ,%</t>
  </si>
  <si>
    <t>тыс. руб.</t>
  </si>
  <si>
    <t>%</t>
  </si>
  <si>
    <t>1</t>
  </si>
  <si>
    <t>2</t>
  </si>
  <si>
    <t>3</t>
  </si>
  <si>
    <t>4</t>
  </si>
  <si>
    <t>5 (4-3)</t>
  </si>
  <si>
    <t>6 (4/3)</t>
  </si>
  <si>
    <t>7</t>
  </si>
  <si>
    <t>8 (7-4)</t>
  </si>
  <si>
    <t>9 (7/4)</t>
  </si>
  <si>
    <t>10 (7-2)</t>
  </si>
  <si>
    <t>11 (7/2)</t>
  </si>
  <si>
    <t>12</t>
  </si>
  <si>
    <t>1.00.00.00.0.00.0.000.000</t>
  </si>
  <si>
    <t>НАЛОГОВЫЕ И НЕНАЛОГОВЫЕ ДОХОДЫ</t>
  </si>
  <si>
    <t>1.01.00.00.0.00.0.000.000</t>
  </si>
  <si>
    <t>НАЛОГИ НА ПРИБЫЛЬ, ДОХОДЫ</t>
  </si>
  <si>
    <t>1.01.01.00.0.00.0.000.110</t>
  </si>
  <si>
    <t>Налог на прибыль организаций</t>
  </si>
  <si>
    <t>Х</t>
  </si>
  <si>
    <t>1.01.02.00.0.01.0.000.110</t>
  </si>
  <si>
    <t>Налог на доходы физических лиц</t>
  </si>
  <si>
    <t>1.03.00.00.0.00.0.000.000</t>
  </si>
  <si>
    <t>НАЛОГИ НА ТОВАРЫ (РАБОТЫ, УСЛУГИ), РЕАЛИЗУЕМЫЕ НА ТЕРРИТОРИИ РОССИЙСКОЙ ФЕДЕРАЦИИ</t>
  </si>
  <si>
    <t>1.05.00.00.0.00.0.000.000</t>
  </si>
  <si>
    <t>НАЛОГИ НА СОВОКУПНЫЙ ДОХОД</t>
  </si>
  <si>
    <t>1.05.02.00.0.02.0.000.110</t>
  </si>
  <si>
    <t>Единый налог на вмененный доход для отдельных видов деятельности</t>
  </si>
  <si>
    <t>1.05.03.00.0.01.0.000.110</t>
  </si>
  <si>
    <t>Единый сельскохозяйственный налог</t>
  </si>
  <si>
    <t>1.05.04.00.0.02.0.000.110</t>
  </si>
  <si>
    <t>Налог, взимаемый в связи с применением патентной системы налогообложения</t>
  </si>
  <si>
    <t>1.08.00.00.0.00.0.000.000</t>
  </si>
  <si>
    <t>ГОСУДАРСТВЕННАЯ ПОШЛИНА</t>
  </si>
  <si>
    <t>1.09.00.00.0.00.0.000.000</t>
  </si>
  <si>
    <t>ЗАДОЛЖЕННОСТЬ И ПЕРЕРАСЧЕТЫ ПО ОТМЕНЕННЫМ НАЛОГАМ, СБОРАМ И ИНЫМ ОБЯЗАТЕЛЬНЫМ ПЛАТЕЖАМ</t>
  </si>
  <si>
    <t>1.11.00.00.0.00.0.000.000</t>
  </si>
  <si>
    <t>ДОХОДЫ ОТ ИСПОЛЬЗОВАНИЯ ИМУЩЕСТВА, НАХОДЯЩЕГОСЯ В ГОСУДАРСТВЕННОЙ И МУНИЦИПАЛЬНОЙ СОБСТВЕННОСТИ</t>
  </si>
  <si>
    <t>1.11.05.00.0.00.0.000.120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</si>
  <si>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</si>
  <si>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1.11.07.00.0.00.0.000.120</t>
  </si>
  <si>
    <t>Платежи от государственных и муниципальных унитарных предприятий</t>
  </si>
  <si>
    <t>1.12.00.00.0.00.0.000.000</t>
  </si>
  <si>
    <t>ПЛАТЕЖИ ПРИ ПОЛЬЗОВАНИИ ПРИРОДНЫМИ РЕСУРСАМИ</t>
  </si>
  <si>
    <t>1.13.00.00.0.00.0.000.000</t>
  </si>
  <si>
    <t>ДОХОДЫ ОТ ОКАЗАНИЯ ПЛАТНЫХ УСЛУГ (РАБОТ) И КОМПЕНСАЦИИ ЗАТРАТ ГОСУДАРСТВА</t>
  </si>
  <si>
    <t>1.13.01.00.0.00.0.000.130</t>
  </si>
  <si>
    <t>Доходы от оказания платных услуг (работ)</t>
  </si>
  <si>
    <t>1.13.02.00.0.00.0.000.130</t>
  </si>
  <si>
    <t>Доходы от компенсации затрат государства</t>
  </si>
  <si>
    <t>1.14.00.00.0.00.0.000.000</t>
  </si>
  <si>
    <t>ДОХОДЫ ОТ ПРОДАЖИ МАТЕРИАЛЬНЫХ И НЕМАТЕРИАЛЬНЫХ АКТИВОВ</t>
  </si>
  <si>
    <t>1.14.02.00.0.00.0.000.000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</si>
  <si>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</si>
  <si>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1.14.06.00.0.00.0.000.430</t>
  </si>
  <si>
    <t>Доходы от продажи земельных участков, находящихся в государственной и муниципальной собственности</t>
  </si>
  <si>
    <t>1.16.00.00.0.00.0.000.000</t>
  </si>
  <si>
    <t>ШТРАФЫ, САНКЦИИ, ВОЗМЕЩЕНИЕ УЩЕРБА</t>
  </si>
  <si>
    <t>1.17.00.00.0.00.0.000.000</t>
  </si>
  <si>
    <t>ПРОЧИЕ НЕНАЛОГОВЫЕ ДОХОДЫ</t>
  </si>
  <si>
    <t>2.00.00.00.0.00.0.000.000</t>
  </si>
  <si>
    <t>БЕЗВОЗМЕЗДНЫЕ ПОСТУПЛЕНИЯ</t>
  </si>
  <si>
    <t>2.02.01.00.0.00.0.000.151</t>
  </si>
  <si>
    <t>Дотации бюджетам бюджетной системы Российской Федерации</t>
  </si>
  <si>
    <t>2.02.02.00.0.00.0.000.151</t>
  </si>
  <si>
    <t>Субсидии бюджетам бюджетной системы Российской Федерации (межбюджетные субсидии)</t>
  </si>
  <si>
    <t>2.02.03.00.0.00.0.000.151</t>
  </si>
  <si>
    <t>Субвенции бюджетам бюджетной системы Российской Федерации</t>
  </si>
  <si>
    <t>2.02.04.00.0.00.0.000.151</t>
  </si>
  <si>
    <t>Иные межбюджетные трансферты</t>
  </si>
  <si>
    <t>2.07.00.00.0.00.0.000.000</t>
  </si>
  <si>
    <t>ПРОЧИЕ БЕЗВОЗМЕЗДНЫЕ ПОСТУПЛЕНИЯ</t>
  </si>
  <si>
    <t>2.18.00.00.0.00.0.000.000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</si>
  <si>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</si>
  <si>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2.19.00.00.0.00.0.000.000</t>
  </si>
  <si>
    <t>ВОЗВРАТ ОСТАТКОВ СУБСИДИЙ, СУБВЕНЦИЙ И ИНЫХ МЕЖБЮДЖЕТНЫХ ТРАНСФЕРТОВ, ИМЕЮЩИХ ЦЕЛЕВОЕ НАЗНАЧЕНИЕ, ПРОШЛЫХ ЛЕТ</t>
  </si>
  <si>
    <t>Итого</t>
  </si>
  <si>
    <t>Приложение 1</t>
  </si>
  <si>
    <t>Анализ исполнения доходов районного бюджета в 2016 году</t>
  </si>
  <si>
    <t>(тыс. рублей)</t>
  </si>
  <si>
    <t>ИТОГО ДОХОДОВ</t>
  </si>
  <si>
    <t>КФСР</t>
  </si>
  <si>
    <t>Наименование показателей бюджетной классификации</t>
  </si>
  <si>
    <t>2013 год</t>
  </si>
  <si>
    <t>2014 год</t>
  </si>
  <si>
    <t>2015 год</t>
  </si>
  <si>
    <t>2016 год</t>
  </si>
  <si>
    <t>уточненные бюджетные назначения</t>
  </si>
  <si>
    <t>исполнено</t>
  </si>
  <si>
    <t>неисполнен-ные назначения</t>
  </si>
  <si>
    <t xml:space="preserve">% испол-нения </t>
  </si>
  <si>
    <t>утвержденные бюджетные назначения</t>
  </si>
  <si>
    <t>Доля,%</t>
  </si>
  <si>
    <t>Прирост/ снижение, %</t>
  </si>
  <si>
    <t>тыс. рублей</t>
  </si>
  <si>
    <t>0100</t>
  </si>
  <si>
    <t>ОБЩЕГОСУДАРСТВЕННЫЕ ВОПРОСЫ</t>
  </si>
  <si>
    <t>0102</t>
  </si>
  <si>
    <t xml:space="preserve">Функционирование высшего должностного лица субъекта Российской Федерации и муниципального образования 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</si>
  <si>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</si>
  <si>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(0103)</t>
  </si>
  <si>
    <t>0104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</si>
  <si>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</si>
  <si>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0105</t>
  </si>
  <si>
    <t>Судебная система</t>
  </si>
  <si>
    <t>0106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</si>
  <si>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</si>
  <si>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0107</t>
  </si>
  <si>
    <t xml:space="preserve">Обеспечение проведения выборов и референдумов </t>
  </si>
  <si>
    <t>0111</t>
  </si>
  <si>
    <t>Резервные фонды</t>
  </si>
  <si>
    <t>0113</t>
  </si>
  <si>
    <t xml:space="preserve">Другие общегосударственные вопросы </t>
  </si>
  <si>
    <t>Итого по разделу 0100</t>
  </si>
  <si>
    <t>0200</t>
  </si>
  <si>
    <t>НАЦИОНАЛЬНАЯ ОБОРОНА</t>
  </si>
  <si>
    <t>0203</t>
  </si>
  <si>
    <t>Мобилизационная и вневойсковая подготовка</t>
  </si>
  <si>
    <t>1046,2</t>
  </si>
  <si>
    <t>1040,3</t>
  </si>
  <si>
    <t>-5,9</t>
  </si>
  <si>
    <t>99,4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</si>
  <si>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</si>
  <si>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</si>
  <si>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</si>
  <si>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</si>
  <si>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2067,2</t>
  </si>
  <si>
    <t>2043,0</t>
  </si>
  <si>
    <t>-24,2</t>
  </si>
  <si>
    <t>98,8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</si>
  <si>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</si>
  <si>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</si>
  <si>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</si>
  <si>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</si>
  <si>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</si>
  <si>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</si>
  <si>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</si>
  <si>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</si>
  <si>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</si>
  <si>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</si>
  <si>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</si>
  <si>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</si>
  <si>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</si>
  <si>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</si>
  <si>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</si>
  <si>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</si>
  <si>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</si>
  <si>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</si>
  <si>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</si>
  <si>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</si>
  <si>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</si>
  <si>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</si>
  <si>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</si>
  <si>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</si>
  <si>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</si>
  <si>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</si>
  <si>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</si>
  <si>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</si>
  <si>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</si>
  <si>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</si>
  <si>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</si>
  <si>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</si>
  <si>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</si>
  <si>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</si>
  <si>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</si>
  <si>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</si>
  <si>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</si>
  <si>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</si>
  <si>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</si>
  <si>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</si>
  <si>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</si>
  <si>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</si>
  <si>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</si>
  <si>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</si>
  <si>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</si>
  <si>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</si>
  <si>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</si>
  <si>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</si>
  <si>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</si>
  <si>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</si>
  <si>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</si>
  <si>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</si>
  <si>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</si>
  <si>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</si>
  <si>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</si>
  <si>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</si>
  <si>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</si>
  <si>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</si>
  <si>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</si>
  <si>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</si>
  <si>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</si>
  <si>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</si>
  <si>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</si>
  <si>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</si>
  <si>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</si>
  <si>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</si>
  <si>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</si>
  <si>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</si>
  <si>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</si>
  <si>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ТРАНЧСФЕРТЫ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</si>
  <si>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</si>
  <si>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</si>
  <si>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</si>
  <si>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</si>
  <si>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</si>
  <si>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Приложение 2</t>
  </si>
  <si>
    <t>Анализ исполнения расходов районного бюджета в 2016 году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</si>
</sst>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D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 indent="1"/>
    </xf>
    <xf numFmtId="164" fontId="1" fillId="0" borderId="1" xfId="0" applyNumberFormat="1" applyFont="1" applyBorder="1" applyAlignment="1" applyProtection="1">
      <alignment horizontal="left" vertical="center" wrapText="1" indent="1"/>
    </xf>
    <xf numFmtId="164" fontId="1" fillId="0" borderId="1" xfId="0" applyNumberFormat="1" applyFont="1" applyBorder="1" applyAlignment="1" applyProtection="1">
      <alignment horizontal="right" vertical="center" wrapText="1"/>
    </xf>
    <xf numFmtId="166" fontId="1" fillId="0" borderId="1" xfId="0" applyNumberFormat="1" applyFont="1" applyBorder="1" applyAlignment="1" applyProtection="1">
      <alignment horizontal="left" vertical="center" wrapText="1" indent="1"/>
    </xf>
    <xf numFmtId="164" fontId="1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8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topLeftCell="B7" workbookViewId="0">
      <selection activeCell="I37" sqref="I37"/>
    </sheetView>
  </sheetViews>
  <sheetFormatPr defaultRowHeight="12.75"/>
  <cols>
    <col min="1" max="1" width="25.7109375" style="2" hidden="1" customWidth="1"/>
    <col min="2" max="2" width="39.5703125" style="2" customWidth="1"/>
    <col min="3" max="3" width="13.28515625" style="2" customWidth="1"/>
    <col min="4" max="4" width="0.28515625" style="2" hidden="1" customWidth="1"/>
    <col min="5" max="5" width="11.140625" style="2" customWidth="1"/>
    <col min="6" max="7" width="11" style="2" customWidth="1"/>
    <col min="8" max="8" width="9.7109375" style="2" customWidth="1"/>
    <col min="9" max="9" width="10" style="2" customWidth="1"/>
    <col min="10" max="10" width="10.28515625" style="2" customWidth="1"/>
    <col min="11" max="12" width="10.5703125" style="2" customWidth="1"/>
    <col min="13" max="13" width="11.85546875" style="2" customWidth="1"/>
    <col min="14" max="14" width="8.140625" style="2" customWidth="1"/>
    <col min="15" max="15" width="13.140625" style="2" customWidth="1"/>
    <col min="16" max="18" width="9.140625" style="2" customWidth="1"/>
    <col min="19" max="264" width="9.140625" style="2"/>
    <col min="265" max="265" width="0" style="2" hidden="1" customWidth="1"/>
    <col min="266" max="266" width="30.7109375" style="2" customWidth="1"/>
    <col min="267" max="270" width="15.42578125" style="2" customWidth="1"/>
    <col min="271" max="271" width="13.140625" style="2" customWidth="1"/>
    <col min="272" max="274" width="9.140625" style="2" customWidth="1"/>
    <col min="275" max="520" width="9.140625" style="2"/>
    <col min="521" max="521" width="0" style="2" hidden="1" customWidth="1"/>
    <col min="522" max="522" width="30.7109375" style="2" customWidth="1"/>
    <col min="523" max="526" width="15.42578125" style="2" customWidth="1"/>
    <col min="527" max="527" width="13.140625" style="2" customWidth="1"/>
    <col min="528" max="530" width="9.140625" style="2" customWidth="1"/>
    <col min="531" max="776" width="9.140625" style="2"/>
    <col min="777" max="777" width="0" style="2" hidden="1" customWidth="1"/>
    <col min="778" max="778" width="30.7109375" style="2" customWidth="1"/>
    <col min="779" max="782" width="15.42578125" style="2" customWidth="1"/>
    <col min="783" max="783" width="13.140625" style="2" customWidth="1"/>
    <col min="784" max="786" width="9.140625" style="2" customWidth="1"/>
    <col min="787" max="1032" width="9.140625" style="2"/>
    <col min="1033" max="1033" width="0" style="2" hidden="1" customWidth="1"/>
    <col min="1034" max="1034" width="30.7109375" style="2" customWidth="1"/>
    <col min="1035" max="1038" width="15.42578125" style="2" customWidth="1"/>
    <col min="1039" max="1039" width="13.140625" style="2" customWidth="1"/>
    <col min="1040" max="1042" width="9.140625" style="2" customWidth="1"/>
    <col min="1043" max="1288" width="9.140625" style="2"/>
    <col min="1289" max="1289" width="0" style="2" hidden="1" customWidth="1"/>
    <col min="1290" max="1290" width="30.7109375" style="2" customWidth="1"/>
    <col min="1291" max="1294" width="15.42578125" style="2" customWidth="1"/>
    <col min="1295" max="1295" width="13.140625" style="2" customWidth="1"/>
    <col min="1296" max="1298" width="9.140625" style="2" customWidth="1"/>
    <col min="1299" max="1544" width="9.140625" style="2"/>
    <col min="1545" max="1545" width="0" style="2" hidden="1" customWidth="1"/>
    <col min="1546" max="1546" width="30.7109375" style="2" customWidth="1"/>
    <col min="1547" max="1550" width="15.42578125" style="2" customWidth="1"/>
    <col min="1551" max="1551" width="13.140625" style="2" customWidth="1"/>
    <col min="1552" max="1554" width="9.140625" style="2" customWidth="1"/>
    <col min="1555" max="1800" width="9.140625" style="2"/>
    <col min="1801" max="1801" width="0" style="2" hidden="1" customWidth="1"/>
    <col min="1802" max="1802" width="30.7109375" style="2" customWidth="1"/>
    <col min="1803" max="1806" width="15.42578125" style="2" customWidth="1"/>
    <col min="1807" max="1807" width="13.140625" style="2" customWidth="1"/>
    <col min="1808" max="1810" width="9.140625" style="2" customWidth="1"/>
    <col min="1811" max="2056" width="9.140625" style="2"/>
    <col min="2057" max="2057" width="0" style="2" hidden="1" customWidth="1"/>
    <col min="2058" max="2058" width="30.7109375" style="2" customWidth="1"/>
    <col min="2059" max="2062" width="15.42578125" style="2" customWidth="1"/>
    <col min="2063" max="2063" width="13.140625" style="2" customWidth="1"/>
    <col min="2064" max="2066" width="9.140625" style="2" customWidth="1"/>
    <col min="2067" max="2312" width="9.140625" style="2"/>
    <col min="2313" max="2313" width="0" style="2" hidden="1" customWidth="1"/>
    <col min="2314" max="2314" width="30.7109375" style="2" customWidth="1"/>
    <col min="2315" max="2318" width="15.42578125" style="2" customWidth="1"/>
    <col min="2319" max="2319" width="13.140625" style="2" customWidth="1"/>
    <col min="2320" max="2322" width="9.140625" style="2" customWidth="1"/>
    <col min="2323" max="2568" width="9.140625" style="2"/>
    <col min="2569" max="2569" width="0" style="2" hidden="1" customWidth="1"/>
    <col min="2570" max="2570" width="30.7109375" style="2" customWidth="1"/>
    <col min="2571" max="2574" width="15.42578125" style="2" customWidth="1"/>
    <col min="2575" max="2575" width="13.140625" style="2" customWidth="1"/>
    <col min="2576" max="2578" width="9.140625" style="2" customWidth="1"/>
    <col min="2579" max="2824" width="9.140625" style="2"/>
    <col min="2825" max="2825" width="0" style="2" hidden="1" customWidth="1"/>
    <col min="2826" max="2826" width="30.7109375" style="2" customWidth="1"/>
    <col min="2827" max="2830" width="15.42578125" style="2" customWidth="1"/>
    <col min="2831" max="2831" width="13.140625" style="2" customWidth="1"/>
    <col min="2832" max="2834" width="9.140625" style="2" customWidth="1"/>
    <col min="2835" max="3080" width="9.140625" style="2"/>
    <col min="3081" max="3081" width="0" style="2" hidden="1" customWidth="1"/>
    <col min="3082" max="3082" width="30.7109375" style="2" customWidth="1"/>
    <col min="3083" max="3086" width="15.42578125" style="2" customWidth="1"/>
    <col min="3087" max="3087" width="13.140625" style="2" customWidth="1"/>
    <col min="3088" max="3090" width="9.140625" style="2" customWidth="1"/>
    <col min="3091" max="3336" width="9.140625" style="2"/>
    <col min="3337" max="3337" width="0" style="2" hidden="1" customWidth="1"/>
    <col min="3338" max="3338" width="30.7109375" style="2" customWidth="1"/>
    <col min="3339" max="3342" width="15.42578125" style="2" customWidth="1"/>
    <col min="3343" max="3343" width="13.140625" style="2" customWidth="1"/>
    <col min="3344" max="3346" width="9.140625" style="2" customWidth="1"/>
    <col min="3347" max="3592" width="9.140625" style="2"/>
    <col min="3593" max="3593" width="0" style="2" hidden="1" customWidth="1"/>
    <col min="3594" max="3594" width="30.7109375" style="2" customWidth="1"/>
    <col min="3595" max="3598" width="15.42578125" style="2" customWidth="1"/>
    <col min="3599" max="3599" width="13.140625" style="2" customWidth="1"/>
    <col min="3600" max="3602" width="9.140625" style="2" customWidth="1"/>
    <col min="3603" max="3848" width="9.140625" style="2"/>
    <col min="3849" max="3849" width="0" style="2" hidden="1" customWidth="1"/>
    <col min="3850" max="3850" width="30.7109375" style="2" customWidth="1"/>
    <col min="3851" max="3854" width="15.42578125" style="2" customWidth="1"/>
    <col min="3855" max="3855" width="13.140625" style="2" customWidth="1"/>
    <col min="3856" max="3858" width="9.140625" style="2" customWidth="1"/>
    <col min="3859" max="4104" width="9.140625" style="2"/>
    <col min="4105" max="4105" width="0" style="2" hidden="1" customWidth="1"/>
    <col min="4106" max="4106" width="30.7109375" style="2" customWidth="1"/>
    <col min="4107" max="4110" width="15.42578125" style="2" customWidth="1"/>
    <col min="4111" max="4111" width="13.140625" style="2" customWidth="1"/>
    <col min="4112" max="4114" width="9.140625" style="2" customWidth="1"/>
    <col min="4115" max="4360" width="9.140625" style="2"/>
    <col min="4361" max="4361" width="0" style="2" hidden="1" customWidth="1"/>
    <col min="4362" max="4362" width="30.7109375" style="2" customWidth="1"/>
    <col min="4363" max="4366" width="15.42578125" style="2" customWidth="1"/>
    <col min="4367" max="4367" width="13.140625" style="2" customWidth="1"/>
    <col min="4368" max="4370" width="9.140625" style="2" customWidth="1"/>
    <col min="4371" max="4616" width="9.140625" style="2"/>
    <col min="4617" max="4617" width="0" style="2" hidden="1" customWidth="1"/>
    <col min="4618" max="4618" width="30.7109375" style="2" customWidth="1"/>
    <col min="4619" max="4622" width="15.42578125" style="2" customWidth="1"/>
    <col min="4623" max="4623" width="13.140625" style="2" customWidth="1"/>
    <col min="4624" max="4626" width="9.140625" style="2" customWidth="1"/>
    <col min="4627" max="4872" width="9.140625" style="2"/>
    <col min="4873" max="4873" width="0" style="2" hidden="1" customWidth="1"/>
    <col min="4874" max="4874" width="30.7109375" style="2" customWidth="1"/>
    <col min="4875" max="4878" width="15.42578125" style="2" customWidth="1"/>
    <col min="4879" max="4879" width="13.140625" style="2" customWidth="1"/>
    <col min="4880" max="4882" width="9.140625" style="2" customWidth="1"/>
    <col min="4883" max="5128" width="9.140625" style="2"/>
    <col min="5129" max="5129" width="0" style="2" hidden="1" customWidth="1"/>
    <col min="5130" max="5130" width="30.7109375" style="2" customWidth="1"/>
    <col min="5131" max="5134" width="15.42578125" style="2" customWidth="1"/>
    <col min="5135" max="5135" width="13.140625" style="2" customWidth="1"/>
    <col min="5136" max="5138" width="9.140625" style="2" customWidth="1"/>
    <col min="5139" max="5384" width="9.140625" style="2"/>
    <col min="5385" max="5385" width="0" style="2" hidden="1" customWidth="1"/>
    <col min="5386" max="5386" width="30.7109375" style="2" customWidth="1"/>
    <col min="5387" max="5390" width="15.42578125" style="2" customWidth="1"/>
    <col min="5391" max="5391" width="13.140625" style="2" customWidth="1"/>
    <col min="5392" max="5394" width="9.140625" style="2" customWidth="1"/>
    <col min="5395" max="5640" width="9.140625" style="2"/>
    <col min="5641" max="5641" width="0" style="2" hidden="1" customWidth="1"/>
    <col min="5642" max="5642" width="30.7109375" style="2" customWidth="1"/>
    <col min="5643" max="5646" width="15.42578125" style="2" customWidth="1"/>
    <col min="5647" max="5647" width="13.140625" style="2" customWidth="1"/>
    <col min="5648" max="5650" width="9.140625" style="2" customWidth="1"/>
    <col min="5651" max="5896" width="9.140625" style="2"/>
    <col min="5897" max="5897" width="0" style="2" hidden="1" customWidth="1"/>
    <col min="5898" max="5898" width="30.7109375" style="2" customWidth="1"/>
    <col min="5899" max="5902" width="15.42578125" style="2" customWidth="1"/>
    <col min="5903" max="5903" width="13.140625" style="2" customWidth="1"/>
    <col min="5904" max="5906" width="9.140625" style="2" customWidth="1"/>
    <col min="5907" max="6152" width="9.140625" style="2"/>
    <col min="6153" max="6153" width="0" style="2" hidden="1" customWidth="1"/>
    <col min="6154" max="6154" width="30.7109375" style="2" customWidth="1"/>
    <col min="6155" max="6158" width="15.42578125" style="2" customWidth="1"/>
    <col min="6159" max="6159" width="13.140625" style="2" customWidth="1"/>
    <col min="6160" max="6162" width="9.140625" style="2" customWidth="1"/>
    <col min="6163" max="6408" width="9.140625" style="2"/>
    <col min="6409" max="6409" width="0" style="2" hidden="1" customWidth="1"/>
    <col min="6410" max="6410" width="30.7109375" style="2" customWidth="1"/>
    <col min="6411" max="6414" width="15.42578125" style="2" customWidth="1"/>
    <col min="6415" max="6415" width="13.140625" style="2" customWidth="1"/>
    <col min="6416" max="6418" width="9.140625" style="2" customWidth="1"/>
    <col min="6419" max="6664" width="9.140625" style="2"/>
    <col min="6665" max="6665" width="0" style="2" hidden="1" customWidth="1"/>
    <col min="6666" max="6666" width="30.7109375" style="2" customWidth="1"/>
    <col min="6667" max="6670" width="15.42578125" style="2" customWidth="1"/>
    <col min="6671" max="6671" width="13.140625" style="2" customWidth="1"/>
    <col min="6672" max="6674" width="9.140625" style="2" customWidth="1"/>
    <col min="6675" max="6920" width="9.140625" style="2"/>
    <col min="6921" max="6921" width="0" style="2" hidden="1" customWidth="1"/>
    <col min="6922" max="6922" width="30.7109375" style="2" customWidth="1"/>
    <col min="6923" max="6926" width="15.42578125" style="2" customWidth="1"/>
    <col min="6927" max="6927" width="13.140625" style="2" customWidth="1"/>
    <col min="6928" max="6930" width="9.140625" style="2" customWidth="1"/>
    <col min="6931" max="7176" width="9.140625" style="2"/>
    <col min="7177" max="7177" width="0" style="2" hidden="1" customWidth="1"/>
    <col min="7178" max="7178" width="30.7109375" style="2" customWidth="1"/>
    <col min="7179" max="7182" width="15.42578125" style="2" customWidth="1"/>
    <col min="7183" max="7183" width="13.140625" style="2" customWidth="1"/>
    <col min="7184" max="7186" width="9.140625" style="2" customWidth="1"/>
    <col min="7187" max="7432" width="9.140625" style="2"/>
    <col min="7433" max="7433" width="0" style="2" hidden="1" customWidth="1"/>
    <col min="7434" max="7434" width="30.7109375" style="2" customWidth="1"/>
    <col min="7435" max="7438" width="15.42578125" style="2" customWidth="1"/>
    <col min="7439" max="7439" width="13.140625" style="2" customWidth="1"/>
    <col min="7440" max="7442" width="9.140625" style="2" customWidth="1"/>
    <col min="7443" max="7688" width="9.140625" style="2"/>
    <col min="7689" max="7689" width="0" style="2" hidden="1" customWidth="1"/>
    <col min="7690" max="7690" width="30.7109375" style="2" customWidth="1"/>
    <col min="7691" max="7694" width="15.42578125" style="2" customWidth="1"/>
    <col min="7695" max="7695" width="13.140625" style="2" customWidth="1"/>
    <col min="7696" max="7698" width="9.140625" style="2" customWidth="1"/>
    <col min="7699" max="7944" width="9.140625" style="2"/>
    <col min="7945" max="7945" width="0" style="2" hidden="1" customWidth="1"/>
    <col min="7946" max="7946" width="30.7109375" style="2" customWidth="1"/>
    <col min="7947" max="7950" width="15.42578125" style="2" customWidth="1"/>
    <col min="7951" max="7951" width="13.140625" style="2" customWidth="1"/>
    <col min="7952" max="7954" width="9.140625" style="2" customWidth="1"/>
    <col min="7955" max="8200" width="9.140625" style="2"/>
    <col min="8201" max="8201" width="0" style="2" hidden="1" customWidth="1"/>
    <col min="8202" max="8202" width="30.7109375" style="2" customWidth="1"/>
    <col min="8203" max="8206" width="15.42578125" style="2" customWidth="1"/>
    <col min="8207" max="8207" width="13.140625" style="2" customWidth="1"/>
    <col min="8208" max="8210" width="9.140625" style="2" customWidth="1"/>
    <col min="8211" max="8456" width="9.140625" style="2"/>
    <col min="8457" max="8457" width="0" style="2" hidden="1" customWidth="1"/>
    <col min="8458" max="8458" width="30.7109375" style="2" customWidth="1"/>
    <col min="8459" max="8462" width="15.42578125" style="2" customWidth="1"/>
    <col min="8463" max="8463" width="13.140625" style="2" customWidth="1"/>
    <col min="8464" max="8466" width="9.140625" style="2" customWidth="1"/>
    <col min="8467" max="8712" width="9.140625" style="2"/>
    <col min="8713" max="8713" width="0" style="2" hidden="1" customWidth="1"/>
    <col min="8714" max="8714" width="30.7109375" style="2" customWidth="1"/>
    <col min="8715" max="8718" width="15.42578125" style="2" customWidth="1"/>
    <col min="8719" max="8719" width="13.140625" style="2" customWidth="1"/>
    <col min="8720" max="8722" width="9.140625" style="2" customWidth="1"/>
    <col min="8723" max="8968" width="9.140625" style="2"/>
    <col min="8969" max="8969" width="0" style="2" hidden="1" customWidth="1"/>
    <col min="8970" max="8970" width="30.7109375" style="2" customWidth="1"/>
    <col min="8971" max="8974" width="15.42578125" style="2" customWidth="1"/>
    <col min="8975" max="8975" width="13.140625" style="2" customWidth="1"/>
    <col min="8976" max="8978" width="9.140625" style="2" customWidth="1"/>
    <col min="8979" max="9224" width="9.140625" style="2"/>
    <col min="9225" max="9225" width="0" style="2" hidden="1" customWidth="1"/>
    <col min="9226" max="9226" width="30.7109375" style="2" customWidth="1"/>
    <col min="9227" max="9230" width="15.42578125" style="2" customWidth="1"/>
    <col min="9231" max="9231" width="13.140625" style="2" customWidth="1"/>
    <col min="9232" max="9234" width="9.140625" style="2" customWidth="1"/>
    <col min="9235" max="9480" width="9.140625" style="2"/>
    <col min="9481" max="9481" width="0" style="2" hidden="1" customWidth="1"/>
    <col min="9482" max="9482" width="30.7109375" style="2" customWidth="1"/>
    <col min="9483" max="9486" width="15.42578125" style="2" customWidth="1"/>
    <col min="9487" max="9487" width="13.140625" style="2" customWidth="1"/>
    <col min="9488" max="9490" width="9.140625" style="2" customWidth="1"/>
    <col min="9491" max="9736" width="9.140625" style="2"/>
    <col min="9737" max="9737" width="0" style="2" hidden="1" customWidth="1"/>
    <col min="9738" max="9738" width="30.7109375" style="2" customWidth="1"/>
    <col min="9739" max="9742" width="15.42578125" style="2" customWidth="1"/>
    <col min="9743" max="9743" width="13.140625" style="2" customWidth="1"/>
    <col min="9744" max="9746" width="9.140625" style="2" customWidth="1"/>
    <col min="9747" max="9992" width="9.140625" style="2"/>
    <col min="9993" max="9993" width="0" style="2" hidden="1" customWidth="1"/>
    <col min="9994" max="9994" width="30.7109375" style="2" customWidth="1"/>
    <col min="9995" max="9998" width="15.42578125" style="2" customWidth="1"/>
    <col min="9999" max="9999" width="13.140625" style="2" customWidth="1"/>
    <col min="10000" max="10002" width="9.140625" style="2" customWidth="1"/>
    <col min="10003" max="10248" width="9.140625" style="2"/>
    <col min="10249" max="10249" width="0" style="2" hidden="1" customWidth="1"/>
    <col min="10250" max="10250" width="30.7109375" style="2" customWidth="1"/>
    <col min="10251" max="10254" width="15.42578125" style="2" customWidth="1"/>
    <col min="10255" max="10255" width="13.140625" style="2" customWidth="1"/>
    <col min="10256" max="10258" width="9.140625" style="2" customWidth="1"/>
    <col min="10259" max="10504" width="9.140625" style="2"/>
    <col min="10505" max="10505" width="0" style="2" hidden="1" customWidth="1"/>
    <col min="10506" max="10506" width="30.7109375" style="2" customWidth="1"/>
    <col min="10507" max="10510" width="15.42578125" style="2" customWidth="1"/>
    <col min="10511" max="10511" width="13.140625" style="2" customWidth="1"/>
    <col min="10512" max="10514" width="9.140625" style="2" customWidth="1"/>
    <col min="10515" max="10760" width="9.140625" style="2"/>
    <col min="10761" max="10761" width="0" style="2" hidden="1" customWidth="1"/>
    <col min="10762" max="10762" width="30.7109375" style="2" customWidth="1"/>
    <col min="10763" max="10766" width="15.42578125" style="2" customWidth="1"/>
    <col min="10767" max="10767" width="13.140625" style="2" customWidth="1"/>
    <col min="10768" max="10770" width="9.140625" style="2" customWidth="1"/>
    <col min="10771" max="11016" width="9.140625" style="2"/>
    <col min="11017" max="11017" width="0" style="2" hidden="1" customWidth="1"/>
    <col min="11018" max="11018" width="30.7109375" style="2" customWidth="1"/>
    <col min="11019" max="11022" width="15.42578125" style="2" customWidth="1"/>
    <col min="11023" max="11023" width="13.140625" style="2" customWidth="1"/>
    <col min="11024" max="11026" width="9.140625" style="2" customWidth="1"/>
    <col min="11027" max="11272" width="9.140625" style="2"/>
    <col min="11273" max="11273" width="0" style="2" hidden="1" customWidth="1"/>
    <col min="11274" max="11274" width="30.7109375" style="2" customWidth="1"/>
    <col min="11275" max="11278" width="15.42578125" style="2" customWidth="1"/>
    <col min="11279" max="11279" width="13.140625" style="2" customWidth="1"/>
    <col min="11280" max="11282" width="9.140625" style="2" customWidth="1"/>
    <col min="11283" max="11528" width="9.140625" style="2"/>
    <col min="11529" max="11529" width="0" style="2" hidden="1" customWidth="1"/>
    <col min="11530" max="11530" width="30.7109375" style="2" customWidth="1"/>
    <col min="11531" max="11534" width="15.42578125" style="2" customWidth="1"/>
    <col min="11535" max="11535" width="13.140625" style="2" customWidth="1"/>
    <col min="11536" max="11538" width="9.140625" style="2" customWidth="1"/>
    <col min="11539" max="11784" width="9.140625" style="2"/>
    <col min="11785" max="11785" width="0" style="2" hidden="1" customWidth="1"/>
    <col min="11786" max="11786" width="30.7109375" style="2" customWidth="1"/>
    <col min="11787" max="11790" width="15.42578125" style="2" customWidth="1"/>
    <col min="11791" max="11791" width="13.140625" style="2" customWidth="1"/>
    <col min="11792" max="11794" width="9.140625" style="2" customWidth="1"/>
    <col min="11795" max="12040" width="9.140625" style="2"/>
    <col min="12041" max="12041" width="0" style="2" hidden="1" customWidth="1"/>
    <col min="12042" max="12042" width="30.7109375" style="2" customWidth="1"/>
    <col min="12043" max="12046" width="15.42578125" style="2" customWidth="1"/>
    <col min="12047" max="12047" width="13.140625" style="2" customWidth="1"/>
    <col min="12048" max="12050" width="9.140625" style="2" customWidth="1"/>
    <col min="12051" max="12296" width="9.140625" style="2"/>
    <col min="12297" max="12297" width="0" style="2" hidden="1" customWidth="1"/>
    <col min="12298" max="12298" width="30.7109375" style="2" customWidth="1"/>
    <col min="12299" max="12302" width="15.42578125" style="2" customWidth="1"/>
    <col min="12303" max="12303" width="13.140625" style="2" customWidth="1"/>
    <col min="12304" max="12306" width="9.140625" style="2" customWidth="1"/>
    <col min="12307" max="12552" width="9.140625" style="2"/>
    <col min="12553" max="12553" width="0" style="2" hidden="1" customWidth="1"/>
    <col min="12554" max="12554" width="30.7109375" style="2" customWidth="1"/>
    <col min="12555" max="12558" width="15.42578125" style="2" customWidth="1"/>
    <col min="12559" max="12559" width="13.140625" style="2" customWidth="1"/>
    <col min="12560" max="12562" width="9.140625" style="2" customWidth="1"/>
    <col min="12563" max="12808" width="9.140625" style="2"/>
    <col min="12809" max="12809" width="0" style="2" hidden="1" customWidth="1"/>
    <col min="12810" max="12810" width="30.7109375" style="2" customWidth="1"/>
    <col min="12811" max="12814" width="15.42578125" style="2" customWidth="1"/>
    <col min="12815" max="12815" width="13.140625" style="2" customWidth="1"/>
    <col min="12816" max="12818" width="9.140625" style="2" customWidth="1"/>
    <col min="12819" max="13064" width="9.140625" style="2"/>
    <col min="13065" max="13065" width="0" style="2" hidden="1" customWidth="1"/>
    <col min="13066" max="13066" width="30.7109375" style="2" customWidth="1"/>
    <col min="13067" max="13070" width="15.42578125" style="2" customWidth="1"/>
    <col min="13071" max="13071" width="13.140625" style="2" customWidth="1"/>
    <col min="13072" max="13074" width="9.140625" style="2" customWidth="1"/>
    <col min="13075" max="13320" width="9.140625" style="2"/>
    <col min="13321" max="13321" width="0" style="2" hidden="1" customWidth="1"/>
    <col min="13322" max="13322" width="30.7109375" style="2" customWidth="1"/>
    <col min="13323" max="13326" width="15.42578125" style="2" customWidth="1"/>
    <col min="13327" max="13327" width="13.140625" style="2" customWidth="1"/>
    <col min="13328" max="13330" width="9.140625" style="2" customWidth="1"/>
    <col min="13331" max="13576" width="9.140625" style="2"/>
    <col min="13577" max="13577" width="0" style="2" hidden="1" customWidth="1"/>
    <col min="13578" max="13578" width="30.7109375" style="2" customWidth="1"/>
    <col min="13579" max="13582" width="15.42578125" style="2" customWidth="1"/>
    <col min="13583" max="13583" width="13.140625" style="2" customWidth="1"/>
    <col min="13584" max="13586" width="9.140625" style="2" customWidth="1"/>
    <col min="13587" max="13832" width="9.140625" style="2"/>
    <col min="13833" max="13833" width="0" style="2" hidden="1" customWidth="1"/>
    <col min="13834" max="13834" width="30.7109375" style="2" customWidth="1"/>
    <col min="13835" max="13838" width="15.42578125" style="2" customWidth="1"/>
    <col min="13839" max="13839" width="13.140625" style="2" customWidth="1"/>
    <col min="13840" max="13842" width="9.140625" style="2" customWidth="1"/>
    <col min="13843" max="14088" width="9.140625" style="2"/>
    <col min="14089" max="14089" width="0" style="2" hidden="1" customWidth="1"/>
    <col min="14090" max="14090" width="30.7109375" style="2" customWidth="1"/>
    <col min="14091" max="14094" width="15.42578125" style="2" customWidth="1"/>
    <col min="14095" max="14095" width="13.140625" style="2" customWidth="1"/>
    <col min="14096" max="14098" width="9.140625" style="2" customWidth="1"/>
    <col min="14099" max="14344" width="9.140625" style="2"/>
    <col min="14345" max="14345" width="0" style="2" hidden="1" customWidth="1"/>
    <col min="14346" max="14346" width="30.7109375" style="2" customWidth="1"/>
    <col min="14347" max="14350" width="15.42578125" style="2" customWidth="1"/>
    <col min="14351" max="14351" width="13.140625" style="2" customWidth="1"/>
    <col min="14352" max="14354" width="9.140625" style="2" customWidth="1"/>
    <col min="14355" max="14600" width="9.140625" style="2"/>
    <col min="14601" max="14601" width="0" style="2" hidden="1" customWidth="1"/>
    <col min="14602" max="14602" width="30.7109375" style="2" customWidth="1"/>
    <col min="14603" max="14606" width="15.42578125" style="2" customWidth="1"/>
    <col min="14607" max="14607" width="13.140625" style="2" customWidth="1"/>
    <col min="14608" max="14610" width="9.140625" style="2" customWidth="1"/>
    <col min="14611" max="14856" width="9.140625" style="2"/>
    <col min="14857" max="14857" width="0" style="2" hidden="1" customWidth="1"/>
    <col min="14858" max="14858" width="30.7109375" style="2" customWidth="1"/>
    <col min="14859" max="14862" width="15.42578125" style="2" customWidth="1"/>
    <col min="14863" max="14863" width="13.140625" style="2" customWidth="1"/>
    <col min="14864" max="14866" width="9.140625" style="2" customWidth="1"/>
    <col min="14867" max="15112" width="9.140625" style="2"/>
    <col min="15113" max="15113" width="0" style="2" hidden="1" customWidth="1"/>
    <col min="15114" max="15114" width="30.7109375" style="2" customWidth="1"/>
    <col min="15115" max="15118" width="15.42578125" style="2" customWidth="1"/>
    <col min="15119" max="15119" width="13.140625" style="2" customWidth="1"/>
    <col min="15120" max="15122" width="9.140625" style="2" customWidth="1"/>
    <col min="15123" max="15368" width="9.140625" style="2"/>
    <col min="15369" max="15369" width="0" style="2" hidden="1" customWidth="1"/>
    <col min="15370" max="15370" width="30.7109375" style="2" customWidth="1"/>
    <col min="15371" max="15374" width="15.42578125" style="2" customWidth="1"/>
    <col min="15375" max="15375" width="13.140625" style="2" customWidth="1"/>
    <col min="15376" max="15378" width="9.140625" style="2" customWidth="1"/>
    <col min="15379" max="15624" width="9.140625" style="2"/>
    <col min="15625" max="15625" width="0" style="2" hidden="1" customWidth="1"/>
    <col min="15626" max="15626" width="30.7109375" style="2" customWidth="1"/>
    <col min="15627" max="15630" width="15.42578125" style="2" customWidth="1"/>
    <col min="15631" max="15631" width="13.140625" style="2" customWidth="1"/>
    <col min="15632" max="15634" width="9.140625" style="2" customWidth="1"/>
    <col min="15635" max="15880" width="9.140625" style="2"/>
    <col min="15881" max="15881" width="0" style="2" hidden="1" customWidth="1"/>
    <col min="15882" max="15882" width="30.7109375" style="2" customWidth="1"/>
    <col min="15883" max="15886" width="15.42578125" style="2" customWidth="1"/>
    <col min="15887" max="15887" width="13.140625" style="2" customWidth="1"/>
    <col min="15888" max="15890" width="9.140625" style="2" customWidth="1"/>
    <col min="15891" max="16136" width="9.140625" style="2"/>
    <col min="16137" max="16137" width="0" style="2" hidden="1" customWidth="1"/>
    <col min="16138" max="16138" width="30.7109375" style="2" customWidth="1"/>
    <col min="16139" max="16142" width="15.42578125" style="2" customWidth="1"/>
    <col min="16143" max="16143" width="13.140625" style="2" customWidth="1"/>
    <col min="16144" max="16146" width="9.140625" style="2" customWidth="1"/>
    <col min="16147" max="16384" width="9.140625" style="2"/>
  </cols>
  <sheetData>
    <row r="1" spans="1:18" ht="15.75">
      <c r="L1" s="26" t="s">
        <v>91</v>
      </c>
    </row>
    <row r="3" spans="1:18" ht="18.75">
      <c r="B3" s="27" t="s">
        <v>92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8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93</v>
      </c>
      <c r="N4" s="1"/>
      <c r="O4" s="1"/>
      <c r="P4" s="1"/>
      <c r="Q4" s="1"/>
      <c r="R4" s="1"/>
    </row>
    <row r="5" spans="1:18">
      <c r="A5" s="4" t="s">
        <v>1</v>
      </c>
      <c r="B5" s="7" t="s">
        <v>2</v>
      </c>
      <c r="C5" s="7" t="s">
        <v>3</v>
      </c>
      <c r="D5" s="3"/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8"/>
      <c r="N5" s="7" t="s">
        <v>12</v>
      </c>
    </row>
    <row r="6" spans="1:18">
      <c r="A6" s="4"/>
      <c r="B6" s="9"/>
      <c r="C6" s="9"/>
      <c r="D6" s="3"/>
      <c r="E6" s="9"/>
      <c r="F6" s="9"/>
      <c r="G6" s="9"/>
      <c r="H6" s="9"/>
      <c r="I6" s="9"/>
      <c r="J6" s="9"/>
      <c r="K6" s="9"/>
      <c r="L6" s="3" t="s">
        <v>13</v>
      </c>
      <c r="M6" s="3" t="s">
        <v>14</v>
      </c>
      <c r="N6" s="9"/>
    </row>
    <row r="7" spans="1:18">
      <c r="A7" s="5"/>
      <c r="B7" s="10" t="s">
        <v>15</v>
      </c>
      <c r="C7" s="10" t="s">
        <v>16</v>
      </c>
      <c r="D7" s="10"/>
      <c r="E7" s="10" t="s">
        <v>17</v>
      </c>
      <c r="F7" s="10" t="s">
        <v>18</v>
      </c>
      <c r="G7" s="10" t="s">
        <v>19</v>
      </c>
      <c r="H7" s="10" t="s">
        <v>20</v>
      </c>
      <c r="I7" s="10" t="s">
        <v>21</v>
      </c>
      <c r="J7" s="10" t="s">
        <v>22</v>
      </c>
      <c r="K7" s="10" t="s">
        <v>23</v>
      </c>
      <c r="L7" s="10" t="s">
        <v>24</v>
      </c>
      <c r="M7" s="10" t="s">
        <v>25</v>
      </c>
      <c r="N7" s="10" t="s">
        <v>26</v>
      </c>
    </row>
    <row r="8" spans="1:18" ht="25.5">
      <c r="A8" s="5" t="s">
        <v>27</v>
      </c>
      <c r="B8" s="11" t="s">
        <v>28</v>
      </c>
      <c r="C8" s="12">
        <v>53971.9</v>
      </c>
      <c r="D8" s="12">
        <f>C8/C39*100</f>
        <v>7.6246423381752413</v>
      </c>
      <c r="E8" s="12">
        <v>55646.400000000001</v>
      </c>
      <c r="F8" s="13">
        <v>58836.3</v>
      </c>
      <c r="G8" s="14">
        <f>F8-E8</f>
        <v>3189.9000000000015</v>
      </c>
      <c r="H8" s="15">
        <f>F8/E8</f>
        <v>1.0573244630380403</v>
      </c>
      <c r="I8" s="13">
        <v>56539</v>
      </c>
      <c r="J8" s="14">
        <f>I8-F8</f>
        <v>-2297.3000000000029</v>
      </c>
      <c r="K8" s="14">
        <f>I8/F8*100</f>
        <v>96.095437680479563</v>
      </c>
      <c r="L8" s="14">
        <f>I8-C8</f>
        <v>2567.0999999999985</v>
      </c>
      <c r="M8" s="14">
        <f t="shared" ref="M8:M14" si="0">I8/C8*100</f>
        <v>104.75636395976424</v>
      </c>
      <c r="N8" s="13">
        <f>I8/I39*100</f>
        <v>7.355002485316728</v>
      </c>
    </row>
    <row r="9" spans="1:18">
      <c r="A9" s="5" t="s">
        <v>29</v>
      </c>
      <c r="B9" s="11" t="s">
        <v>30</v>
      </c>
      <c r="C9" s="12">
        <v>24750</v>
      </c>
      <c r="D9" s="12">
        <f>C9/C8*100</f>
        <v>45.857196059430926</v>
      </c>
      <c r="E9" s="12">
        <v>28904.400000000001</v>
      </c>
      <c r="F9" s="13">
        <v>28662.9</v>
      </c>
      <c r="G9" s="14">
        <f t="shared" ref="G9:G14" si="1">F9-E9</f>
        <v>-241.5</v>
      </c>
      <c r="H9" s="15">
        <f t="shared" ref="H9:H14" si="2">F9/E9</f>
        <v>0.9916448706771287</v>
      </c>
      <c r="I9" s="13">
        <v>25890.9</v>
      </c>
      <c r="J9" s="14">
        <f t="shared" ref="J9:J14" si="3">I9-F9</f>
        <v>-2772</v>
      </c>
      <c r="K9" s="14">
        <f t="shared" ref="K9:K14" si="4">I9/F9*100</f>
        <v>90.328961828705403</v>
      </c>
      <c r="L9" s="14">
        <f t="shared" ref="L9:L14" si="5">I9-C9</f>
        <v>1140.9000000000015</v>
      </c>
      <c r="M9" s="14">
        <f t="shared" si="0"/>
        <v>104.60969696969697</v>
      </c>
      <c r="N9" s="13">
        <f>I9/I8*100</f>
        <v>45.792992447690978</v>
      </c>
    </row>
    <row r="10" spans="1:18">
      <c r="A10" s="5" t="s">
        <v>31</v>
      </c>
      <c r="B10" s="16" t="s">
        <v>32</v>
      </c>
      <c r="C10" s="17">
        <v>76.900000000000006</v>
      </c>
      <c r="D10" s="17"/>
      <c r="E10" s="17">
        <v>18.399999999999999</v>
      </c>
      <c r="F10" s="18">
        <v>62</v>
      </c>
      <c r="G10" s="14">
        <f t="shared" si="1"/>
        <v>43.6</v>
      </c>
      <c r="H10" s="15">
        <f t="shared" si="2"/>
        <v>3.3695652173913047</v>
      </c>
      <c r="I10" s="18">
        <v>61.5</v>
      </c>
      <c r="J10" s="14">
        <f t="shared" si="3"/>
        <v>-0.5</v>
      </c>
      <c r="K10" s="14">
        <f t="shared" si="4"/>
        <v>99.193548387096769</v>
      </c>
      <c r="L10" s="14">
        <f t="shared" si="5"/>
        <v>-15.400000000000006</v>
      </c>
      <c r="M10" s="14">
        <f t="shared" si="0"/>
        <v>79.9739921976593</v>
      </c>
      <c r="N10" s="18" t="s">
        <v>33</v>
      </c>
    </row>
    <row r="11" spans="1:18">
      <c r="A11" s="5" t="s">
        <v>34</v>
      </c>
      <c r="B11" s="16" t="s">
        <v>35</v>
      </c>
      <c r="C11" s="17">
        <v>24673.1</v>
      </c>
      <c r="D11" s="17"/>
      <c r="E11" s="17">
        <v>28886</v>
      </c>
      <c r="F11" s="18">
        <v>28600.9</v>
      </c>
      <c r="G11" s="14">
        <f t="shared" si="1"/>
        <v>-285.09999999999854</v>
      </c>
      <c r="H11" s="15">
        <f t="shared" si="2"/>
        <v>0.99013016686284017</v>
      </c>
      <c r="I11" s="18">
        <v>25829.3</v>
      </c>
      <c r="J11" s="14">
        <f t="shared" si="3"/>
        <v>-2771.6000000000022</v>
      </c>
      <c r="K11" s="14">
        <f t="shared" si="4"/>
        <v>90.309395858172294</v>
      </c>
      <c r="L11" s="14">
        <f t="shared" si="5"/>
        <v>1156.2000000000007</v>
      </c>
      <c r="M11" s="14">
        <f t="shared" si="0"/>
        <v>104.68607511824619</v>
      </c>
      <c r="N11" s="18" t="s">
        <v>33</v>
      </c>
    </row>
    <row r="12" spans="1:18" ht="38.25">
      <c r="A12" s="5" t="s">
        <v>36</v>
      </c>
      <c r="B12" s="11" t="s">
        <v>37</v>
      </c>
      <c r="C12" s="12">
        <v>282.89999999999998</v>
      </c>
      <c r="D12" s="12">
        <f>C12/C8*100</f>
        <v>0.52416164707931345</v>
      </c>
      <c r="E12" s="12">
        <v>346</v>
      </c>
      <c r="F12" s="13">
        <v>346</v>
      </c>
      <c r="G12" s="14">
        <f t="shared" si="1"/>
        <v>0</v>
      </c>
      <c r="H12" s="15">
        <f t="shared" si="2"/>
        <v>1</v>
      </c>
      <c r="I12" s="13">
        <v>363.3</v>
      </c>
      <c r="J12" s="14">
        <f t="shared" si="3"/>
        <v>17.300000000000011</v>
      </c>
      <c r="K12" s="14">
        <f t="shared" si="4"/>
        <v>105</v>
      </c>
      <c r="L12" s="14">
        <f t="shared" si="5"/>
        <v>80.400000000000034</v>
      </c>
      <c r="M12" s="14">
        <f t="shared" si="0"/>
        <v>128.41993637327681</v>
      </c>
      <c r="N12" s="13">
        <f>I12/I8*100</f>
        <v>0.64256530890181995</v>
      </c>
    </row>
    <row r="13" spans="1:18">
      <c r="A13" s="5" t="s">
        <v>38</v>
      </c>
      <c r="B13" s="11" t="s">
        <v>39</v>
      </c>
      <c r="C13" s="12">
        <v>6969.2</v>
      </c>
      <c r="D13" s="12">
        <f>C13/C8*100</f>
        <v>12.912645283934786</v>
      </c>
      <c r="E13" s="12">
        <v>6978</v>
      </c>
      <c r="F13" s="13">
        <v>7703</v>
      </c>
      <c r="G13" s="14">
        <f t="shared" si="1"/>
        <v>725</v>
      </c>
      <c r="H13" s="15">
        <f t="shared" si="2"/>
        <v>1.1038979650329608</v>
      </c>
      <c r="I13" s="13">
        <v>7738.9</v>
      </c>
      <c r="J13" s="14">
        <f t="shared" si="3"/>
        <v>35.899999999999636</v>
      </c>
      <c r="K13" s="14">
        <f t="shared" si="4"/>
        <v>100.46605218745943</v>
      </c>
      <c r="L13" s="14">
        <f t="shared" si="5"/>
        <v>769.69999999999982</v>
      </c>
      <c r="M13" s="14">
        <f t="shared" si="0"/>
        <v>111.04430924639843</v>
      </c>
      <c r="N13" s="13">
        <f>I13/I8*100</f>
        <v>13.687719980898141</v>
      </c>
    </row>
    <row r="14" spans="1:18" ht="25.5">
      <c r="A14" s="5" t="s">
        <v>40</v>
      </c>
      <c r="B14" s="16" t="s">
        <v>41</v>
      </c>
      <c r="C14" s="17">
        <v>5995.9</v>
      </c>
      <c r="D14" s="17"/>
      <c r="E14" s="17">
        <v>6000</v>
      </c>
      <c r="F14" s="18">
        <v>6571</v>
      </c>
      <c r="G14" s="14">
        <f t="shared" si="1"/>
        <v>571</v>
      </c>
      <c r="H14" s="15">
        <f t="shared" si="2"/>
        <v>1.0951666666666666</v>
      </c>
      <c r="I14" s="18">
        <v>6605.9</v>
      </c>
      <c r="J14" s="14">
        <f t="shared" si="3"/>
        <v>34.899999999999636</v>
      </c>
      <c r="K14" s="14">
        <f t="shared" si="4"/>
        <v>100.53112159488661</v>
      </c>
      <c r="L14" s="14">
        <f t="shared" si="5"/>
        <v>610</v>
      </c>
      <c r="M14" s="14">
        <f t="shared" si="0"/>
        <v>110.1736186394036</v>
      </c>
      <c r="N14" s="18" t="s">
        <v>33</v>
      </c>
    </row>
    <row r="15" spans="1:18">
      <c r="A15" s="5" t="s">
        <v>42</v>
      </c>
      <c r="B15" s="16" t="s">
        <v>43</v>
      </c>
      <c r="C15" s="17">
        <v>957.9</v>
      </c>
      <c r="D15" s="17"/>
      <c r="E15" s="17">
        <v>963</v>
      </c>
      <c r="F15" s="18">
        <v>1117</v>
      </c>
      <c r="G15" s="14">
        <f t="shared" ref="G15:G20" si="6">F15-E15</f>
        <v>154</v>
      </c>
      <c r="H15" s="15">
        <f t="shared" ref="H15:H20" si="7">F15/E15</f>
        <v>1.1599169262720666</v>
      </c>
      <c r="I15" s="18">
        <v>1118.0999999999999</v>
      </c>
      <c r="J15" s="14">
        <f t="shared" ref="J15:J20" si="8">I15-F15</f>
        <v>1.0999999999999091</v>
      </c>
      <c r="K15" s="14">
        <f t="shared" ref="K15:K20" si="9">I15/F15*100</f>
        <v>100.09847806624887</v>
      </c>
      <c r="L15" s="14">
        <f t="shared" ref="L15:L20" si="10">I15-C15</f>
        <v>160.19999999999993</v>
      </c>
      <c r="M15" s="14">
        <f t="shared" ref="M15:M17" si="11">I15/C15*100</f>
        <v>116.72408393360476</v>
      </c>
      <c r="N15" s="18" t="s">
        <v>33</v>
      </c>
    </row>
    <row r="16" spans="1:18" ht="25.5">
      <c r="A16" s="5" t="s">
        <v>44</v>
      </c>
      <c r="B16" s="16" t="s">
        <v>45</v>
      </c>
      <c r="C16" s="17">
        <v>15.4</v>
      </c>
      <c r="D16" s="17"/>
      <c r="E16" s="17">
        <v>15</v>
      </c>
      <c r="F16" s="18">
        <v>15</v>
      </c>
      <c r="G16" s="14">
        <f t="shared" si="6"/>
        <v>0</v>
      </c>
      <c r="H16" s="15">
        <f t="shared" si="7"/>
        <v>1</v>
      </c>
      <c r="I16" s="18">
        <v>14.8</v>
      </c>
      <c r="J16" s="14">
        <f t="shared" si="8"/>
        <v>-0.19999999999999929</v>
      </c>
      <c r="K16" s="14">
        <f t="shared" si="9"/>
        <v>98.666666666666671</v>
      </c>
      <c r="L16" s="14">
        <f t="shared" si="10"/>
        <v>-0.59999999999999964</v>
      </c>
      <c r="M16" s="14">
        <f t="shared" si="11"/>
        <v>96.103896103896105</v>
      </c>
      <c r="N16" s="18" t="s">
        <v>33</v>
      </c>
    </row>
    <row r="17" spans="1:14">
      <c r="A17" s="5" t="s">
        <v>46</v>
      </c>
      <c r="B17" s="11" t="s">
        <v>47</v>
      </c>
      <c r="C17" s="12">
        <v>2001.6</v>
      </c>
      <c r="D17" s="12">
        <f>C17/C8*100</f>
        <v>3.7085965104063408</v>
      </c>
      <c r="E17" s="12">
        <v>2300</v>
      </c>
      <c r="F17" s="13">
        <v>2100</v>
      </c>
      <c r="G17" s="14">
        <f t="shared" si="6"/>
        <v>-200</v>
      </c>
      <c r="H17" s="15">
        <f t="shared" si="7"/>
        <v>0.91304347826086951</v>
      </c>
      <c r="I17" s="13">
        <v>2043.8</v>
      </c>
      <c r="J17" s="14">
        <f t="shared" si="8"/>
        <v>-56.200000000000045</v>
      </c>
      <c r="K17" s="14">
        <f t="shared" si="9"/>
        <v>97.32380952380953</v>
      </c>
      <c r="L17" s="14">
        <f t="shared" si="10"/>
        <v>42.200000000000045</v>
      </c>
      <c r="M17" s="14">
        <f t="shared" si="11"/>
        <v>102.10831334932055</v>
      </c>
      <c r="N17" s="13">
        <f>I17/I8*100</f>
        <v>3.6148499265993386</v>
      </c>
    </row>
    <row r="18" spans="1:14" ht="38.25">
      <c r="A18" s="5" t="s">
        <v>48</v>
      </c>
      <c r="B18" s="11" t="s">
        <v>49</v>
      </c>
      <c r="C18" s="12">
        <v>0</v>
      </c>
      <c r="D18" s="12"/>
      <c r="E18" s="12">
        <v>0</v>
      </c>
      <c r="F18" s="13">
        <v>0.5</v>
      </c>
      <c r="G18" s="14">
        <f t="shared" si="6"/>
        <v>0.5</v>
      </c>
      <c r="H18" s="15">
        <v>0</v>
      </c>
      <c r="I18" s="13">
        <v>0.5</v>
      </c>
      <c r="J18" s="14">
        <f t="shared" si="8"/>
        <v>0</v>
      </c>
      <c r="K18" s="14">
        <f t="shared" si="9"/>
        <v>100</v>
      </c>
      <c r="L18" s="14">
        <f t="shared" si="10"/>
        <v>0.5</v>
      </c>
      <c r="M18" s="14">
        <v>0</v>
      </c>
      <c r="N18" s="13">
        <f>I18/I8*100</f>
        <v>8.8434531916022573E-4</v>
      </c>
    </row>
    <row r="19" spans="1:14" ht="51">
      <c r="A19" s="5" t="s">
        <v>50</v>
      </c>
      <c r="B19" s="11" t="s">
        <v>51</v>
      </c>
      <c r="C19" s="12">
        <v>11780.1</v>
      </c>
      <c r="D19" s="12">
        <f>C19/C8*100</f>
        <v>21.826357789886959</v>
      </c>
      <c r="E19" s="12">
        <v>9630</v>
      </c>
      <c r="F19" s="13">
        <v>11083.9</v>
      </c>
      <c r="G19" s="14">
        <f t="shared" si="6"/>
        <v>1453.8999999999996</v>
      </c>
      <c r="H19" s="15">
        <f t="shared" si="7"/>
        <v>1.1509761163032191</v>
      </c>
      <c r="I19" s="13">
        <v>11340.1</v>
      </c>
      <c r="J19" s="14">
        <f t="shared" si="8"/>
        <v>256.20000000000073</v>
      </c>
      <c r="K19" s="14">
        <f t="shared" si="9"/>
        <v>102.31146076741942</v>
      </c>
      <c r="L19" s="14">
        <f t="shared" si="10"/>
        <v>-440</v>
      </c>
      <c r="M19" s="14">
        <f t="shared" ref="M19:M29" si="12">I19/C19*100</f>
        <v>96.264887394843839</v>
      </c>
      <c r="N19" s="13">
        <f>I19/I8*100</f>
        <v>20.057128707617753</v>
      </c>
    </row>
    <row r="20" spans="1:14" ht="114.75">
      <c r="A20" s="5" t="s">
        <v>52</v>
      </c>
      <c r="B20" s="19" t="s">
        <v>53</v>
      </c>
      <c r="C20" s="17">
        <v>11575.7</v>
      </c>
      <c r="D20" s="17"/>
      <c r="E20" s="17">
        <v>9610</v>
      </c>
      <c r="F20" s="18">
        <v>10732.9</v>
      </c>
      <c r="G20" s="14">
        <f t="shared" si="6"/>
        <v>1122.8999999999996</v>
      </c>
      <c r="H20" s="15">
        <f t="shared" si="7"/>
        <v>1.1168470343392298</v>
      </c>
      <c r="I20" s="18">
        <v>10913.1</v>
      </c>
      <c r="J20" s="14">
        <f t="shared" si="8"/>
        <v>180.20000000000073</v>
      </c>
      <c r="K20" s="14">
        <f t="shared" si="9"/>
        <v>101.67894977126406</v>
      </c>
      <c r="L20" s="14">
        <f t="shared" si="10"/>
        <v>-662.60000000000036</v>
      </c>
      <c r="M20" s="14">
        <f t="shared" si="12"/>
        <v>94.275940115932514</v>
      </c>
      <c r="N20" s="18" t="s">
        <v>33</v>
      </c>
    </row>
    <row r="21" spans="1:14" ht="25.5">
      <c r="A21" s="5" t="s">
        <v>54</v>
      </c>
      <c r="B21" s="16" t="s">
        <v>55</v>
      </c>
      <c r="C21" s="17">
        <v>204.3</v>
      </c>
      <c r="D21" s="17"/>
      <c r="E21" s="17">
        <v>20</v>
      </c>
      <c r="F21" s="18">
        <v>351</v>
      </c>
      <c r="G21" s="14">
        <f t="shared" ref="G21:G29" si="13">F21-E21</f>
        <v>331</v>
      </c>
      <c r="H21" s="15">
        <f t="shared" ref="H21:H29" si="14">F21/E21</f>
        <v>17.55</v>
      </c>
      <c r="I21" s="18">
        <v>427</v>
      </c>
      <c r="J21" s="14">
        <f t="shared" ref="J21:J29" si="15">I21-F21</f>
        <v>76</v>
      </c>
      <c r="K21" s="14">
        <f t="shared" ref="K21:K29" si="16">I21/F21*100</f>
        <v>121.65242165242165</v>
      </c>
      <c r="L21" s="14">
        <f t="shared" ref="L21:L29" si="17">I21-C21</f>
        <v>222.7</v>
      </c>
      <c r="M21" s="14">
        <f t="shared" si="12"/>
        <v>209.00636319138522</v>
      </c>
      <c r="N21" s="18" t="s">
        <v>33</v>
      </c>
    </row>
    <row r="22" spans="1:14" ht="25.5">
      <c r="A22" s="5" t="s">
        <v>56</v>
      </c>
      <c r="B22" s="11" t="s">
        <v>57</v>
      </c>
      <c r="C22" s="12">
        <v>146.69999999999999</v>
      </c>
      <c r="D22" s="12">
        <f>C22/C8*100</f>
        <v>0.27180810755226326</v>
      </c>
      <c r="E22" s="12">
        <v>40</v>
      </c>
      <c r="F22" s="13">
        <v>132.5</v>
      </c>
      <c r="G22" s="14">
        <f t="shared" si="13"/>
        <v>92.5</v>
      </c>
      <c r="H22" s="15">
        <f t="shared" si="14"/>
        <v>3.3125</v>
      </c>
      <c r="I22" s="13">
        <v>132.1</v>
      </c>
      <c r="J22" s="14">
        <f t="shared" si="15"/>
        <v>-0.40000000000000568</v>
      </c>
      <c r="K22" s="14">
        <f t="shared" si="16"/>
        <v>99.698113207547166</v>
      </c>
      <c r="L22" s="14">
        <f t="shared" si="17"/>
        <v>-14.599999999999994</v>
      </c>
      <c r="M22" s="14">
        <f t="shared" si="12"/>
        <v>90.047716428084527</v>
      </c>
      <c r="N22" s="13">
        <f>I22/I8*100</f>
        <v>0.2336440333221316</v>
      </c>
    </row>
    <row r="23" spans="1:14" ht="38.25">
      <c r="A23" s="5" t="s">
        <v>58</v>
      </c>
      <c r="B23" s="11" t="s">
        <v>59</v>
      </c>
      <c r="C23" s="12">
        <v>4792.7</v>
      </c>
      <c r="D23" s="12">
        <f>C23/C8*100</f>
        <v>8.8799912547084681</v>
      </c>
      <c r="E23" s="12">
        <v>6085</v>
      </c>
      <c r="F23" s="13">
        <v>5585.1</v>
      </c>
      <c r="G23" s="14">
        <f t="shared" si="13"/>
        <v>-499.89999999999964</v>
      </c>
      <c r="H23" s="15">
        <f t="shared" si="14"/>
        <v>0.91784716516023013</v>
      </c>
      <c r="I23" s="13">
        <v>5761.3</v>
      </c>
      <c r="J23" s="14">
        <f t="shared" si="15"/>
        <v>176.19999999999982</v>
      </c>
      <c r="K23" s="14">
        <f t="shared" si="16"/>
        <v>103.15482265313065</v>
      </c>
      <c r="L23" s="14">
        <f t="shared" si="17"/>
        <v>968.60000000000036</v>
      </c>
      <c r="M23" s="14">
        <f t="shared" si="12"/>
        <v>120.20990256014356</v>
      </c>
      <c r="N23" s="13">
        <f>I23/I8*100</f>
        <v>10.189957374555616</v>
      </c>
    </row>
    <row r="24" spans="1:14">
      <c r="A24" s="5" t="s">
        <v>60</v>
      </c>
      <c r="B24" s="16" t="s">
        <v>61</v>
      </c>
      <c r="C24" s="20">
        <v>4544</v>
      </c>
      <c r="D24" s="20"/>
      <c r="E24" s="20">
        <v>5926.3</v>
      </c>
      <c r="F24" s="18">
        <v>4898.1000000000004</v>
      </c>
      <c r="G24" s="21">
        <f t="shared" si="13"/>
        <v>-1028.1999999999998</v>
      </c>
      <c r="H24" s="22">
        <f t="shared" si="14"/>
        <v>0.82650220204849567</v>
      </c>
      <c r="I24" s="18">
        <v>5060.1000000000004</v>
      </c>
      <c r="J24" s="14">
        <f t="shared" si="15"/>
        <v>162</v>
      </c>
      <c r="K24" s="14">
        <f t="shared" si="16"/>
        <v>103.30740491210877</v>
      </c>
      <c r="L24" s="14">
        <f t="shared" si="17"/>
        <v>516.10000000000036</v>
      </c>
      <c r="M24" s="14">
        <f t="shared" si="12"/>
        <v>111.35783450704227</v>
      </c>
      <c r="N24" s="13" t="s">
        <v>33</v>
      </c>
    </row>
    <row r="25" spans="1:14">
      <c r="A25" s="5" t="s">
        <v>62</v>
      </c>
      <c r="B25" s="16" t="s">
        <v>63</v>
      </c>
      <c r="C25" s="20">
        <v>248.7</v>
      </c>
      <c r="D25" s="20"/>
      <c r="E25" s="20">
        <v>159.69999999999999</v>
      </c>
      <c r="F25" s="18">
        <v>687</v>
      </c>
      <c r="G25" s="21">
        <f t="shared" si="13"/>
        <v>527.29999999999995</v>
      </c>
      <c r="H25" s="22">
        <f t="shared" si="14"/>
        <v>4.3018159048215407</v>
      </c>
      <c r="I25" s="18">
        <v>701.1</v>
      </c>
      <c r="J25" s="14">
        <f t="shared" si="15"/>
        <v>14.100000000000023</v>
      </c>
      <c r="K25" s="14">
        <f t="shared" si="16"/>
        <v>102.0524017467249</v>
      </c>
      <c r="L25" s="14">
        <f t="shared" si="17"/>
        <v>452.40000000000003</v>
      </c>
      <c r="M25" s="14">
        <f t="shared" si="12"/>
        <v>281.90591073582635</v>
      </c>
      <c r="N25" s="13" t="s">
        <v>33</v>
      </c>
    </row>
    <row r="26" spans="1:14" ht="38.25">
      <c r="A26" s="5" t="s">
        <v>64</v>
      </c>
      <c r="B26" s="11" t="s">
        <v>65</v>
      </c>
      <c r="C26" s="12">
        <v>1886.9</v>
      </c>
      <c r="D26" s="12">
        <f>C26/C8*100</f>
        <v>3.4960785149309177</v>
      </c>
      <c r="E26" s="12">
        <v>763</v>
      </c>
      <c r="F26" s="13">
        <v>1909.3</v>
      </c>
      <c r="G26" s="14">
        <f t="shared" si="13"/>
        <v>1146.3</v>
      </c>
      <c r="H26" s="15">
        <f t="shared" si="14"/>
        <v>2.502359108781127</v>
      </c>
      <c r="I26" s="13">
        <v>1939.2</v>
      </c>
      <c r="J26" s="14">
        <f t="shared" si="15"/>
        <v>29.900000000000091</v>
      </c>
      <c r="K26" s="14">
        <f t="shared" si="16"/>
        <v>101.56601895982821</v>
      </c>
      <c r="L26" s="14">
        <f t="shared" si="17"/>
        <v>52.299999999999955</v>
      </c>
      <c r="M26" s="14">
        <f t="shared" si="12"/>
        <v>102.77174201070538</v>
      </c>
      <c r="N26" s="13">
        <f>I26/I8*100</f>
        <v>3.4298448858310198</v>
      </c>
    </row>
    <row r="27" spans="1:14" ht="102">
      <c r="A27" s="5" t="s">
        <v>66</v>
      </c>
      <c r="B27" s="19" t="s">
        <v>67</v>
      </c>
      <c r="C27" s="17">
        <v>563.6</v>
      </c>
      <c r="D27" s="17"/>
      <c r="E27" s="17">
        <v>13</v>
      </c>
      <c r="F27" s="18">
        <v>1010</v>
      </c>
      <c r="G27" s="14">
        <f t="shared" si="13"/>
        <v>997</v>
      </c>
      <c r="H27" s="15">
        <f t="shared" si="14"/>
        <v>77.692307692307693</v>
      </c>
      <c r="I27" s="18">
        <v>1007.4</v>
      </c>
      <c r="J27" s="14">
        <f t="shared" si="15"/>
        <v>-2.6000000000000227</v>
      </c>
      <c r="K27" s="14">
        <f t="shared" si="16"/>
        <v>99.742574257425744</v>
      </c>
      <c r="L27" s="14">
        <f t="shared" si="17"/>
        <v>443.79999999999995</v>
      </c>
      <c r="M27" s="14">
        <f t="shared" si="12"/>
        <v>178.74378992193044</v>
      </c>
      <c r="N27" s="18" t="s">
        <v>33</v>
      </c>
    </row>
    <row r="28" spans="1:14" ht="38.25">
      <c r="A28" s="5" t="s">
        <v>68</v>
      </c>
      <c r="B28" s="16" t="s">
        <v>69</v>
      </c>
      <c r="C28" s="17">
        <v>1323.3</v>
      </c>
      <c r="D28" s="17"/>
      <c r="E28" s="17">
        <v>750</v>
      </c>
      <c r="F28" s="18">
        <v>899.3</v>
      </c>
      <c r="G28" s="14">
        <f t="shared" si="13"/>
        <v>149.29999999999995</v>
      </c>
      <c r="H28" s="15">
        <f t="shared" si="14"/>
        <v>1.1990666666666665</v>
      </c>
      <c r="I28" s="18">
        <v>931.9</v>
      </c>
      <c r="J28" s="14">
        <f t="shared" si="15"/>
        <v>32.600000000000023</v>
      </c>
      <c r="K28" s="14">
        <f t="shared" si="16"/>
        <v>103.6250416990993</v>
      </c>
      <c r="L28" s="14">
        <f t="shared" si="17"/>
        <v>-391.4</v>
      </c>
      <c r="M28" s="14">
        <f t="shared" si="12"/>
        <v>70.422428776543484</v>
      </c>
      <c r="N28" s="18" t="s">
        <v>33</v>
      </c>
    </row>
    <row r="29" spans="1:14" ht="25.5">
      <c r="A29" s="5" t="s">
        <v>70</v>
      </c>
      <c r="B29" s="11" t="s">
        <v>71</v>
      </c>
      <c r="C29" s="12">
        <v>792</v>
      </c>
      <c r="D29" s="12">
        <f>C29/C8*100</f>
        <v>1.4674302739017895</v>
      </c>
      <c r="E29" s="12">
        <v>500</v>
      </c>
      <c r="F29" s="13">
        <v>935.8</v>
      </c>
      <c r="G29" s="14">
        <f t="shared" si="13"/>
        <v>435.79999999999995</v>
      </c>
      <c r="H29" s="15">
        <f t="shared" si="14"/>
        <v>1.8715999999999999</v>
      </c>
      <c r="I29" s="13">
        <v>871</v>
      </c>
      <c r="J29" s="14">
        <f t="shared" si="15"/>
        <v>-64.799999999999955</v>
      </c>
      <c r="K29" s="14">
        <f t="shared" si="16"/>
        <v>93.075443470827096</v>
      </c>
      <c r="L29" s="14">
        <f t="shared" si="17"/>
        <v>79</v>
      </c>
      <c r="M29" s="14">
        <f t="shared" si="12"/>
        <v>109.97474747474747</v>
      </c>
      <c r="N29" s="13">
        <f>I29/I8*100</f>
        <v>1.5405295459771131</v>
      </c>
    </row>
    <row r="30" spans="1:14">
      <c r="A30" s="5" t="s">
        <v>72</v>
      </c>
      <c r="B30" s="11" t="s">
        <v>73</v>
      </c>
      <c r="C30" s="12">
        <v>569.79999999999995</v>
      </c>
      <c r="D30" s="12">
        <f>C30/C8*100</f>
        <v>1.055734558168232</v>
      </c>
      <c r="E30" s="12">
        <v>100</v>
      </c>
      <c r="F30" s="13">
        <v>377.4</v>
      </c>
      <c r="G30" s="14">
        <f t="shared" ref="G30:G33" si="18">F30-E30</f>
        <v>277.39999999999998</v>
      </c>
      <c r="H30" s="15">
        <f t="shared" ref="H30:H33" si="19">F30/E30</f>
        <v>3.7739999999999996</v>
      </c>
      <c r="I30" s="13">
        <v>457.9</v>
      </c>
      <c r="J30" s="14">
        <f t="shared" ref="J30:J33" si="20">I30-F30</f>
        <v>80.5</v>
      </c>
      <c r="K30" s="14">
        <f t="shared" ref="K30:K33" si="21">I30/F30*100</f>
        <v>121.33015368309485</v>
      </c>
      <c r="L30" s="14">
        <f t="shared" ref="L30:L33" si="22">I30-C30</f>
        <v>-111.89999999999998</v>
      </c>
      <c r="M30" s="14">
        <f t="shared" ref="M30:M33" si="23">I30/C30*100</f>
        <v>80.36153036153037</v>
      </c>
      <c r="N30" s="13">
        <f>I30/I8*100</f>
        <v>0.80988344328693473</v>
      </c>
    </row>
    <row r="31" spans="1:14">
      <c r="A31" s="5" t="s">
        <v>74</v>
      </c>
      <c r="B31" s="11" t="s">
        <v>75</v>
      </c>
      <c r="C31" s="12">
        <v>653889.5</v>
      </c>
      <c r="D31" s="12">
        <f>C31/C39*100</f>
        <v>92.375357661824751</v>
      </c>
      <c r="E31" s="12">
        <v>639163.4</v>
      </c>
      <c r="F31" s="13">
        <v>720945.3</v>
      </c>
      <c r="G31" s="14">
        <f t="shared" si="18"/>
        <v>81781.900000000023</v>
      </c>
      <c r="H31" s="15">
        <f t="shared" si="19"/>
        <v>1.1279514753191437</v>
      </c>
      <c r="I31" s="13">
        <v>712176</v>
      </c>
      <c r="J31" s="14">
        <f t="shared" si="20"/>
        <v>-8769.3000000000466</v>
      </c>
      <c r="K31" s="14">
        <f t="shared" si="21"/>
        <v>98.783638647758707</v>
      </c>
      <c r="L31" s="14">
        <f t="shared" si="22"/>
        <v>58286.5</v>
      </c>
      <c r="M31" s="14">
        <f t="shared" si="23"/>
        <v>108.91381494885604</v>
      </c>
      <c r="N31" s="13">
        <f>I31/I39*100</f>
        <v>92.645010523407308</v>
      </c>
    </row>
    <row r="32" spans="1:14" ht="25.5">
      <c r="A32" s="5" t="s">
        <v>76</v>
      </c>
      <c r="B32" s="11" t="s">
        <v>77</v>
      </c>
      <c r="C32" s="12">
        <v>273244.5</v>
      </c>
      <c r="D32" s="12"/>
      <c r="E32" s="12">
        <v>274748</v>
      </c>
      <c r="F32" s="13">
        <v>274748</v>
      </c>
      <c r="G32" s="14">
        <f t="shared" si="18"/>
        <v>0</v>
      </c>
      <c r="H32" s="15">
        <f t="shared" si="19"/>
        <v>1</v>
      </c>
      <c r="I32" s="13">
        <v>274748</v>
      </c>
      <c r="J32" s="14">
        <f t="shared" si="20"/>
        <v>0</v>
      </c>
      <c r="K32" s="14">
        <f t="shared" si="21"/>
        <v>100</v>
      </c>
      <c r="L32" s="14">
        <f t="shared" si="22"/>
        <v>1503.5</v>
      </c>
      <c r="M32" s="14">
        <f t="shared" si="23"/>
        <v>100.55023980354592</v>
      </c>
      <c r="N32" s="13" t="s">
        <v>33</v>
      </c>
    </row>
    <row r="33" spans="1:14" ht="38.25">
      <c r="A33" s="5" t="s">
        <v>78</v>
      </c>
      <c r="B33" s="11" t="s">
        <v>79</v>
      </c>
      <c r="C33" s="12">
        <v>61904.6</v>
      </c>
      <c r="D33" s="12"/>
      <c r="E33" s="12">
        <v>957.3</v>
      </c>
      <c r="F33" s="13">
        <v>54368</v>
      </c>
      <c r="G33" s="14">
        <f t="shared" si="18"/>
        <v>53410.7</v>
      </c>
      <c r="H33" s="15">
        <f t="shared" si="19"/>
        <v>56.793063825342109</v>
      </c>
      <c r="I33" s="13">
        <v>54342.9</v>
      </c>
      <c r="J33" s="14">
        <f t="shared" si="20"/>
        <v>-25.099999999998545</v>
      </c>
      <c r="K33" s="14">
        <f t="shared" si="21"/>
        <v>99.953833137139497</v>
      </c>
      <c r="L33" s="14">
        <f t="shared" si="22"/>
        <v>-7561.6999999999971</v>
      </c>
      <c r="M33" s="14">
        <f t="shared" si="23"/>
        <v>87.784914206698687</v>
      </c>
      <c r="N33" s="13" t="s">
        <v>33</v>
      </c>
    </row>
    <row r="34" spans="1:14" ht="25.5">
      <c r="A34" s="5" t="s">
        <v>80</v>
      </c>
      <c r="B34" s="11" t="s">
        <v>81</v>
      </c>
      <c r="C34" s="12">
        <v>321240.2</v>
      </c>
      <c r="D34" s="12"/>
      <c r="E34" s="12">
        <v>373050.6</v>
      </c>
      <c r="F34" s="13">
        <v>391493.4</v>
      </c>
      <c r="G34" s="14">
        <f t="shared" ref="G34" si="24">F34-E34</f>
        <v>18442.800000000047</v>
      </c>
      <c r="H34" s="15">
        <f t="shared" ref="H34" si="25">F34/E34</f>
        <v>1.0494377974462448</v>
      </c>
      <c r="I34" s="13">
        <v>382749.2</v>
      </c>
      <c r="J34" s="14">
        <f t="shared" ref="J34" si="26">I34-F34</f>
        <v>-8744.2000000000116</v>
      </c>
      <c r="K34" s="14">
        <f t="shared" ref="K34" si="27">I34/F34*100</f>
        <v>97.766450213464637</v>
      </c>
      <c r="L34" s="14">
        <f t="shared" ref="L34" si="28">I34-C34</f>
        <v>61509</v>
      </c>
      <c r="M34" s="14">
        <f t="shared" ref="M34" si="29">I34/C34*100</f>
        <v>119.14735453408385</v>
      </c>
      <c r="N34" s="13" t="s">
        <v>33</v>
      </c>
    </row>
    <row r="35" spans="1:14">
      <c r="A35" s="5" t="s">
        <v>82</v>
      </c>
      <c r="B35" s="11" t="s">
        <v>83</v>
      </c>
      <c r="C35" s="12">
        <v>1638.4</v>
      </c>
      <c r="D35" s="12"/>
      <c r="E35" s="12">
        <v>1407.5</v>
      </c>
      <c r="F35" s="13">
        <v>1969.9</v>
      </c>
      <c r="G35" s="14">
        <f t="shared" ref="G35:G37" si="30">F35-E35</f>
        <v>562.40000000000009</v>
      </c>
      <c r="H35" s="15">
        <f t="shared" ref="H35:H37" si="31">F35/E35</f>
        <v>1.3995737122557728</v>
      </c>
      <c r="I35" s="13">
        <v>1969.9</v>
      </c>
      <c r="J35" s="14">
        <f t="shared" ref="J35:J37" si="32">I35-F35</f>
        <v>0</v>
      </c>
      <c r="K35" s="14">
        <f t="shared" ref="K35:K37" si="33">I35/F35*100</f>
        <v>100</v>
      </c>
      <c r="L35" s="14">
        <f t="shared" ref="L35:L37" si="34">I35-C35</f>
        <v>331.5</v>
      </c>
      <c r="M35" s="14">
        <f t="shared" ref="M35" si="35">I35/C35*100</f>
        <v>120.233154296875</v>
      </c>
      <c r="N35" s="13" t="s">
        <v>33</v>
      </c>
    </row>
    <row r="36" spans="1:14" ht="25.5">
      <c r="A36" s="5" t="s">
        <v>84</v>
      </c>
      <c r="B36" s="11" t="s">
        <v>85</v>
      </c>
      <c r="C36" s="12">
        <v>0</v>
      </c>
      <c r="D36" s="12"/>
      <c r="E36" s="12">
        <v>0</v>
      </c>
      <c r="F36" s="13">
        <v>411.5</v>
      </c>
      <c r="G36" s="14">
        <f t="shared" si="30"/>
        <v>411.5</v>
      </c>
      <c r="H36" s="15">
        <v>0</v>
      </c>
      <c r="I36" s="13">
        <v>411.5</v>
      </c>
      <c r="J36" s="14">
        <f t="shared" si="32"/>
        <v>0</v>
      </c>
      <c r="K36" s="14">
        <f t="shared" si="33"/>
        <v>100</v>
      </c>
      <c r="L36" s="14">
        <f t="shared" si="34"/>
        <v>411.5</v>
      </c>
      <c r="M36" s="14">
        <v>0</v>
      </c>
      <c r="N36" s="13" t="s">
        <v>33</v>
      </c>
    </row>
    <row r="37" spans="1:14" ht="114.75">
      <c r="A37" s="5" t="s">
        <v>86</v>
      </c>
      <c r="B37" s="11" t="s">
        <v>87</v>
      </c>
      <c r="C37" s="12">
        <v>1501.4</v>
      </c>
      <c r="D37" s="12"/>
      <c r="E37" s="12">
        <v>2</v>
      </c>
      <c r="F37" s="13">
        <v>1453</v>
      </c>
      <c r="G37" s="14">
        <f t="shared" si="30"/>
        <v>1451</v>
      </c>
      <c r="H37" s="15">
        <f t="shared" si="31"/>
        <v>726.5</v>
      </c>
      <c r="I37" s="13">
        <v>1453</v>
      </c>
      <c r="J37" s="14">
        <f t="shared" si="32"/>
        <v>0</v>
      </c>
      <c r="K37" s="14">
        <f t="shared" si="33"/>
        <v>100</v>
      </c>
      <c r="L37" s="14">
        <f t="shared" si="34"/>
        <v>-48.400000000000091</v>
      </c>
      <c r="M37" s="14">
        <f t="shared" ref="M37:M39" si="36">I37/C37*100</f>
        <v>96.776342080724646</v>
      </c>
      <c r="N37" s="13" t="s">
        <v>33</v>
      </c>
    </row>
    <row r="38" spans="1:14" ht="51">
      <c r="A38" s="5" t="s">
        <v>88</v>
      </c>
      <c r="B38" s="11" t="s">
        <v>89</v>
      </c>
      <c r="C38" s="12">
        <v>-5639.6</v>
      </c>
      <c r="D38" s="12"/>
      <c r="E38" s="12">
        <v>-2</v>
      </c>
      <c r="F38" s="13">
        <v>-3498.5</v>
      </c>
      <c r="G38" s="14">
        <f t="shared" ref="G38:G39" si="37">F38-E38</f>
        <v>-3496.5</v>
      </c>
      <c r="H38" s="15">
        <f t="shared" ref="H38:H39" si="38">F38/E38</f>
        <v>1749.25</v>
      </c>
      <c r="I38" s="13">
        <v>-3498.5</v>
      </c>
      <c r="J38" s="14">
        <f t="shared" ref="J38:J39" si="39">I38-F38</f>
        <v>0</v>
      </c>
      <c r="K38" s="14">
        <f t="shared" ref="K38:K39" si="40">I38/F38*100</f>
        <v>100</v>
      </c>
      <c r="L38" s="14">
        <f t="shared" ref="L38:L39" si="41">I38-C38</f>
        <v>2141.1000000000004</v>
      </c>
      <c r="M38" s="14">
        <f t="shared" si="36"/>
        <v>62.034541456840905</v>
      </c>
      <c r="N38" s="13" t="s">
        <v>33</v>
      </c>
    </row>
    <row r="39" spans="1:14">
      <c r="A39" s="6" t="s">
        <v>90</v>
      </c>
      <c r="B39" s="23" t="s">
        <v>94</v>
      </c>
      <c r="C39" s="24">
        <f>C8+C31</f>
        <v>707861.4</v>
      </c>
      <c r="D39" s="24"/>
      <c r="E39" s="24">
        <v>694809.8</v>
      </c>
      <c r="F39" s="25">
        <v>779781.6</v>
      </c>
      <c r="G39" s="14">
        <f t="shared" si="37"/>
        <v>84971.79999999993</v>
      </c>
      <c r="H39" s="15">
        <f t="shared" si="38"/>
        <v>1.1222950511060723</v>
      </c>
      <c r="I39" s="25">
        <v>768714.9</v>
      </c>
      <c r="J39" s="14">
        <f t="shared" si="39"/>
        <v>-11066.699999999953</v>
      </c>
      <c r="K39" s="14">
        <f t="shared" si="40"/>
        <v>98.580794930272788</v>
      </c>
      <c r="L39" s="14">
        <f t="shared" si="41"/>
        <v>60853.5</v>
      </c>
      <c r="M39" s="14">
        <f t="shared" si="36"/>
        <v>108.59681005349353</v>
      </c>
      <c r="N39" s="25">
        <v>100</v>
      </c>
    </row>
  </sheetData>
  <mergeCells count="12">
    <mergeCell ref="I5:I6"/>
    <mergeCell ref="J5:J6"/>
    <mergeCell ref="K5:K6"/>
    <mergeCell ref="L5:M5"/>
    <mergeCell ref="N5:N6"/>
    <mergeCell ref="B3:N3"/>
    <mergeCell ref="B5:B6"/>
    <mergeCell ref="C5:C6"/>
    <mergeCell ref="E5:E6"/>
    <mergeCell ref="F5:F6"/>
    <mergeCell ref="G5:G6"/>
    <mergeCell ref="H5:H6"/>
  </mergeCells>
  <pageMargins left="0.23622047244094491" right="0.23622047244094491" top="0.71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59"/>
  <sheetViews>
    <sheetView topLeftCell="B4" workbookViewId="0">
      <selection activeCell="T33" sqref="T33"/>
    </sheetView>
  </sheetViews>
  <sheetFormatPr defaultRowHeight="12.75" customHeight="1"/>
  <cols>
    <col min="1" max="1" width="6.7109375" style="28" hidden="1" customWidth="1"/>
    <col min="2" max="2" width="48.5703125" style="36" customWidth="1"/>
    <col min="3" max="3" width="12" style="34" hidden="1" customWidth="1"/>
    <col min="4" max="4" width="9.5703125" style="34" hidden="1" customWidth="1"/>
    <col min="5" max="5" width="9.42578125" style="34" hidden="1" customWidth="1"/>
    <col min="6" max="6" width="6.5703125" style="34" hidden="1" customWidth="1"/>
    <col min="7" max="7" width="10.140625" style="34" hidden="1" customWidth="1"/>
    <col min="8" max="8" width="9.7109375" style="34" hidden="1" customWidth="1"/>
    <col min="9" max="9" width="0" style="34" hidden="1" customWidth="1"/>
    <col min="10" max="10" width="6.7109375" style="34" hidden="1" customWidth="1"/>
    <col min="11" max="11" width="10.42578125" style="32" hidden="1" customWidth="1"/>
    <col min="12" max="12" width="0" style="32" hidden="1" customWidth="1"/>
    <col min="13" max="13" width="9.140625" style="32"/>
    <col min="14" max="14" width="6.140625" style="32" customWidth="1"/>
    <col min="15" max="16" width="9.140625" style="32" hidden="1" customWidth="1"/>
    <col min="17" max="17" width="10.42578125" style="33" customWidth="1"/>
    <col min="18" max="18" width="11.28515625" style="28" customWidth="1"/>
    <col min="19" max="19" width="10.28515625" style="28" customWidth="1"/>
    <col min="20" max="20" width="9.7109375" style="28" customWidth="1"/>
    <col min="21" max="23" width="9.140625" style="28"/>
    <col min="24" max="24" width="6.85546875" style="28" customWidth="1"/>
    <col min="25" max="25" width="9.140625" style="28"/>
    <col min="26" max="26" width="6.5703125" style="28" customWidth="1"/>
    <col min="27" max="16384" width="9.140625" style="34"/>
  </cols>
  <sheetData>
    <row r="1" spans="1:26" ht="12.75" customHeight="1">
      <c r="X1" s="84" t="s">
        <v>219</v>
      </c>
    </row>
    <row r="2" spans="1:26" ht="12.75" customHeight="1">
      <c r="X2" s="84"/>
    </row>
    <row r="3" spans="1:26" ht="16.5" customHeight="1">
      <c r="A3" s="89" t="s">
        <v>220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</row>
    <row r="4" spans="1:26" ht="15">
      <c r="B4" s="29"/>
      <c r="C4" s="30"/>
      <c r="D4" s="30"/>
      <c r="E4" s="30"/>
      <c r="F4" s="30"/>
      <c r="G4" s="30"/>
      <c r="H4" s="30"/>
      <c r="I4" s="30"/>
      <c r="J4" s="30"/>
      <c r="K4" s="31"/>
      <c r="L4" s="31"/>
      <c r="Y4" s="85" t="s">
        <v>93</v>
      </c>
      <c r="Z4" s="86"/>
    </row>
    <row r="5" spans="1:26">
      <c r="A5" s="37" t="s">
        <v>95</v>
      </c>
      <c r="B5" s="37" t="s">
        <v>96</v>
      </c>
      <c r="C5" s="38" t="s">
        <v>97</v>
      </c>
      <c r="D5" s="38"/>
      <c r="E5" s="38"/>
      <c r="F5" s="38"/>
      <c r="G5" s="38" t="s">
        <v>98</v>
      </c>
      <c r="H5" s="38"/>
      <c r="I5" s="38"/>
      <c r="J5" s="38"/>
      <c r="K5" s="39" t="s">
        <v>99</v>
      </c>
      <c r="L5" s="40"/>
      <c r="M5" s="40"/>
      <c r="N5" s="40"/>
      <c r="O5" s="40"/>
      <c r="P5" s="40"/>
      <c r="Q5" s="41" t="s">
        <v>100</v>
      </c>
      <c r="R5" s="42"/>
      <c r="S5" s="42"/>
      <c r="T5" s="42"/>
      <c r="U5" s="42"/>
      <c r="V5" s="42"/>
      <c r="W5" s="42"/>
      <c r="X5" s="42"/>
      <c r="Y5" s="42"/>
      <c r="Z5" s="43"/>
    </row>
    <row r="6" spans="1:26" ht="45" customHeight="1">
      <c r="A6" s="44"/>
      <c r="B6" s="44"/>
      <c r="C6" s="45" t="s">
        <v>101</v>
      </c>
      <c r="D6" s="45" t="s">
        <v>102</v>
      </c>
      <c r="E6" s="45" t="s">
        <v>103</v>
      </c>
      <c r="F6" s="45" t="s">
        <v>104</v>
      </c>
      <c r="G6" s="45" t="s">
        <v>101</v>
      </c>
      <c r="H6" s="45" t="s">
        <v>102</v>
      </c>
      <c r="I6" s="45" t="s">
        <v>103</v>
      </c>
      <c r="J6" s="45" t="s">
        <v>104</v>
      </c>
      <c r="K6" s="46" t="s">
        <v>105</v>
      </c>
      <c r="L6" s="46" t="s">
        <v>101</v>
      </c>
      <c r="M6" s="47" t="s">
        <v>102</v>
      </c>
      <c r="N6" s="87" t="s">
        <v>106</v>
      </c>
      <c r="O6" s="46" t="s">
        <v>103</v>
      </c>
      <c r="P6" s="46" t="s">
        <v>104</v>
      </c>
      <c r="Q6" s="47" t="s">
        <v>4</v>
      </c>
      <c r="R6" s="37" t="s">
        <v>101</v>
      </c>
      <c r="S6" s="37" t="s">
        <v>6</v>
      </c>
      <c r="T6" s="37" t="s">
        <v>107</v>
      </c>
      <c r="U6" s="37" t="s">
        <v>102</v>
      </c>
      <c r="V6" s="37" t="s">
        <v>9</v>
      </c>
      <c r="W6" s="37" t="s">
        <v>11</v>
      </c>
      <c r="X6" s="49"/>
      <c r="Y6" s="37" t="s">
        <v>104</v>
      </c>
      <c r="Z6" s="48" t="s">
        <v>106</v>
      </c>
    </row>
    <row r="7" spans="1:26" ht="14.25" customHeight="1">
      <c r="A7" s="44"/>
      <c r="B7" s="44"/>
      <c r="C7" s="45"/>
      <c r="D7" s="45"/>
      <c r="E7" s="45"/>
      <c r="F7" s="45"/>
      <c r="G7" s="45"/>
      <c r="H7" s="45"/>
      <c r="I7" s="45"/>
      <c r="J7" s="45"/>
      <c r="K7" s="46"/>
      <c r="L7" s="46"/>
      <c r="M7" s="47"/>
      <c r="N7" s="88"/>
      <c r="O7" s="46"/>
      <c r="P7" s="46"/>
      <c r="Q7" s="47"/>
      <c r="R7" s="37"/>
      <c r="S7" s="37"/>
      <c r="T7" s="37"/>
      <c r="U7" s="37"/>
      <c r="V7" s="37"/>
      <c r="W7" s="45" t="s">
        <v>108</v>
      </c>
      <c r="X7" s="45" t="s">
        <v>14</v>
      </c>
      <c r="Y7" s="37"/>
      <c r="Z7" s="48"/>
    </row>
    <row r="8" spans="1:26" s="35" customFormat="1" ht="12" customHeight="1">
      <c r="A8" s="50" t="s">
        <v>109</v>
      </c>
      <c r="B8" s="51" t="s">
        <v>110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3">
        <v>43179.3</v>
      </c>
      <c r="N8" s="54">
        <f>M8/M59*100</f>
        <v>6.0646838939441228</v>
      </c>
      <c r="O8" s="54">
        <f t="shared" ref="O8:O33" si="0">M8-L8</f>
        <v>43179.3</v>
      </c>
      <c r="P8" s="54">
        <v>97.3</v>
      </c>
      <c r="Q8" s="53">
        <v>39262.6</v>
      </c>
      <c r="R8" s="53">
        <v>46593.5</v>
      </c>
      <c r="S8" s="53">
        <f>R8-Q8</f>
        <v>7330.9000000000015</v>
      </c>
      <c r="T8" s="53">
        <f>R8/Q8*100</f>
        <v>118.67145833439456</v>
      </c>
      <c r="U8" s="53">
        <v>46155</v>
      </c>
      <c r="V8" s="54">
        <f t="shared" ref="V8:V33" si="1">U8-R8</f>
        <v>-438.5</v>
      </c>
      <c r="W8" s="54">
        <f t="shared" ref="W8:W33" si="2">U8-M8</f>
        <v>2975.6999999999971</v>
      </c>
      <c r="X8" s="54">
        <f>U8/M8*100</f>
        <v>106.89149661990814</v>
      </c>
      <c r="Y8" s="55">
        <f t="shared" ref="Y8:Y13" si="3">U8/R8*100</f>
        <v>99.05888160365717</v>
      </c>
      <c r="Z8" s="54">
        <f>U8/U59*100</f>
        <v>5.9846239703412643</v>
      </c>
    </row>
    <row r="9" spans="1:26" ht="27.75" customHeight="1">
      <c r="A9" s="45" t="s">
        <v>111</v>
      </c>
      <c r="B9" s="56" t="s">
        <v>112</v>
      </c>
      <c r="C9" s="57">
        <v>1032.4000000000001</v>
      </c>
      <c r="D9" s="57">
        <v>1023.7</v>
      </c>
      <c r="E9" s="57">
        <f>D9-C9</f>
        <v>-8.7000000000000455</v>
      </c>
      <c r="F9" s="57">
        <f>D9/C9*100</f>
        <v>99.157303370786508</v>
      </c>
      <c r="G9" s="58">
        <v>1215.0999999999999</v>
      </c>
      <c r="H9" s="58">
        <v>1211.5999999999999</v>
      </c>
      <c r="I9" s="59">
        <f>H9-G9</f>
        <v>-3.5</v>
      </c>
      <c r="J9" s="60">
        <f>H9/G9*100</f>
        <v>99.711957863550325</v>
      </c>
      <c r="K9" s="61">
        <v>860.3</v>
      </c>
      <c r="L9" s="62">
        <v>985.6</v>
      </c>
      <c r="M9" s="62">
        <v>977.1</v>
      </c>
      <c r="N9" s="63"/>
      <c r="O9" s="61">
        <f>M9-L9</f>
        <v>-8.5</v>
      </c>
      <c r="P9" s="61">
        <f>M9/L9*100</f>
        <v>99.137581168831161</v>
      </c>
      <c r="Q9" s="61">
        <v>996.2</v>
      </c>
      <c r="R9" s="58">
        <v>968.4</v>
      </c>
      <c r="S9" s="58">
        <f>R9-Q9</f>
        <v>-27.800000000000068</v>
      </c>
      <c r="T9" s="58">
        <f>R9/Q9*100</f>
        <v>97.209395703673948</v>
      </c>
      <c r="U9" s="58">
        <v>968.2</v>
      </c>
      <c r="V9" s="59">
        <f t="shared" si="1"/>
        <v>-0.19999999999993179</v>
      </c>
      <c r="W9" s="59">
        <f t="shared" si="2"/>
        <v>-8.8999999999999773</v>
      </c>
      <c r="X9" s="59">
        <f>U9/M9*100</f>
        <v>99.089141336608336</v>
      </c>
      <c r="Y9" s="60">
        <f t="shared" si="3"/>
        <v>99.979347377116895</v>
      </c>
      <c r="Z9" s="63"/>
    </row>
    <row r="10" spans="1:26" ht="38.25" customHeight="1">
      <c r="A10" s="45" t="s">
        <v>113</v>
      </c>
      <c r="B10" s="56" t="s">
        <v>114</v>
      </c>
      <c r="C10" s="57">
        <v>3190.7</v>
      </c>
      <c r="D10" s="57">
        <v>3155.3</v>
      </c>
      <c r="E10" s="57">
        <f t="shared" ref="E10:E16" si="4">D10-C10</f>
        <v>-35.399999999999636</v>
      </c>
      <c r="F10" s="57">
        <f t="shared" ref="F10:F17" si="5">D10/C10*100</f>
        <v>98.890525589995931</v>
      </c>
      <c r="G10" s="58">
        <v>2950</v>
      </c>
      <c r="H10" s="58">
        <v>2468</v>
      </c>
      <c r="I10" s="59">
        <f t="shared" ref="I10:I58" si="6">H10-G10</f>
        <v>-482</v>
      </c>
      <c r="J10" s="60">
        <f t="shared" ref="J10:J58" si="7">H10/G10*100</f>
        <v>83.66101694915254</v>
      </c>
      <c r="K10" s="61">
        <v>2411</v>
      </c>
      <c r="L10" s="62">
        <v>1982</v>
      </c>
      <c r="M10" s="62">
        <v>1875</v>
      </c>
      <c r="N10" s="63"/>
      <c r="O10" s="61">
        <f t="shared" si="0"/>
        <v>-107</v>
      </c>
      <c r="P10" s="61">
        <f>M10/L10*100</f>
        <v>94.60141271442987</v>
      </c>
      <c r="Q10" s="61">
        <v>2194.1</v>
      </c>
      <c r="R10" s="58">
        <v>944.5</v>
      </c>
      <c r="S10" s="58">
        <f t="shared" ref="S10:S59" si="8">R10-Q10</f>
        <v>-1249.5999999999999</v>
      </c>
      <c r="T10" s="58">
        <f t="shared" ref="T10:T59" si="9">R10/Q10*100</f>
        <v>43.047263114716742</v>
      </c>
      <c r="U10" s="58">
        <v>912.2</v>
      </c>
      <c r="V10" s="59">
        <f t="shared" si="1"/>
        <v>-32.299999999999955</v>
      </c>
      <c r="W10" s="59">
        <f t="shared" si="2"/>
        <v>-962.8</v>
      </c>
      <c r="X10" s="59">
        <f>U10/M10*100</f>
        <v>48.650666666666673</v>
      </c>
      <c r="Y10" s="60">
        <f t="shared" si="3"/>
        <v>96.580201164637387</v>
      </c>
      <c r="Z10" s="63"/>
    </row>
    <row r="11" spans="1:26" ht="48.75" customHeight="1">
      <c r="A11" s="45" t="s">
        <v>115</v>
      </c>
      <c r="B11" s="56" t="s">
        <v>116</v>
      </c>
      <c r="C11" s="57">
        <v>22123.3</v>
      </c>
      <c r="D11" s="57">
        <v>21937.200000000001</v>
      </c>
      <c r="E11" s="57">
        <f t="shared" si="4"/>
        <v>-186.09999999999854</v>
      </c>
      <c r="F11" s="57">
        <f t="shared" si="5"/>
        <v>99.158805422337537</v>
      </c>
      <c r="G11" s="58">
        <v>23897.5</v>
      </c>
      <c r="H11" s="58">
        <v>23293.3</v>
      </c>
      <c r="I11" s="59">
        <f t="shared" si="6"/>
        <v>-604.20000000000073</v>
      </c>
      <c r="J11" s="60">
        <f t="shared" si="7"/>
        <v>97.471702060885022</v>
      </c>
      <c r="K11" s="61">
        <v>19106.599999999999</v>
      </c>
      <c r="L11" s="62">
        <v>21570.9</v>
      </c>
      <c r="M11" s="62">
        <v>20830.5</v>
      </c>
      <c r="N11" s="63"/>
      <c r="O11" s="61">
        <f t="shared" si="0"/>
        <v>-740.40000000000146</v>
      </c>
      <c r="P11" s="61">
        <f>M11/L11*100</f>
        <v>96.567598013991059</v>
      </c>
      <c r="Q11" s="61">
        <v>16381.9</v>
      </c>
      <c r="R11" s="58">
        <v>16669.099999999999</v>
      </c>
      <c r="S11" s="58">
        <f t="shared" si="8"/>
        <v>287.19999999999891</v>
      </c>
      <c r="T11" s="58">
        <f t="shared" si="9"/>
        <v>101.75315439601023</v>
      </c>
      <c r="U11" s="58">
        <v>16518.599999999999</v>
      </c>
      <c r="V11" s="59">
        <f t="shared" si="1"/>
        <v>-150.5</v>
      </c>
      <c r="W11" s="59">
        <f t="shared" si="2"/>
        <v>-4311.9000000000015</v>
      </c>
      <c r="X11" s="59">
        <f>U11/M11*100</f>
        <v>79.300064808814</v>
      </c>
      <c r="Y11" s="60">
        <f t="shared" si="3"/>
        <v>99.097131818754463</v>
      </c>
      <c r="Z11" s="63"/>
    </row>
    <row r="12" spans="1:26">
      <c r="A12" s="45" t="s">
        <v>117</v>
      </c>
      <c r="B12" s="56" t="s">
        <v>118</v>
      </c>
      <c r="C12" s="57"/>
      <c r="D12" s="57"/>
      <c r="E12" s="57"/>
      <c r="F12" s="57"/>
      <c r="G12" s="58"/>
      <c r="H12" s="58"/>
      <c r="I12" s="59"/>
      <c r="J12" s="60"/>
      <c r="K12" s="61">
        <v>0</v>
      </c>
      <c r="L12" s="62">
        <v>8.4</v>
      </c>
      <c r="M12" s="62">
        <v>0</v>
      </c>
      <c r="N12" s="63"/>
      <c r="O12" s="61">
        <f>M12-L12</f>
        <v>-8.4</v>
      </c>
      <c r="P12" s="61">
        <f>M12/L12*100</f>
        <v>0</v>
      </c>
      <c r="Q12" s="61">
        <v>10.6</v>
      </c>
      <c r="R12" s="58">
        <v>2.9</v>
      </c>
      <c r="S12" s="58">
        <f t="shared" si="8"/>
        <v>-7.6999999999999993</v>
      </c>
      <c r="T12" s="58">
        <f t="shared" si="9"/>
        <v>27.358490566037734</v>
      </c>
      <c r="U12" s="58">
        <v>0</v>
      </c>
      <c r="V12" s="59">
        <f t="shared" si="1"/>
        <v>-2.9</v>
      </c>
      <c r="W12" s="59">
        <f t="shared" si="2"/>
        <v>0</v>
      </c>
      <c r="X12" s="59">
        <v>0</v>
      </c>
      <c r="Y12" s="60">
        <f t="shared" si="3"/>
        <v>0</v>
      </c>
      <c r="Z12" s="63"/>
    </row>
    <row r="13" spans="1:26" ht="40.5" customHeight="1">
      <c r="A13" s="45" t="s">
        <v>119</v>
      </c>
      <c r="B13" s="56" t="s">
        <v>120</v>
      </c>
      <c r="C13" s="57">
        <v>6234.4</v>
      </c>
      <c r="D13" s="57">
        <v>6232.9</v>
      </c>
      <c r="E13" s="57">
        <f t="shared" si="4"/>
        <v>-1.5</v>
      </c>
      <c r="F13" s="57">
        <f t="shared" si="5"/>
        <v>99.97593994610547</v>
      </c>
      <c r="G13" s="58">
        <v>6038.6</v>
      </c>
      <c r="H13" s="58">
        <v>5802.9</v>
      </c>
      <c r="I13" s="59">
        <f t="shared" si="6"/>
        <v>-235.70000000000073</v>
      </c>
      <c r="J13" s="60">
        <f t="shared" si="7"/>
        <v>96.096777398734787</v>
      </c>
      <c r="K13" s="61">
        <v>6167.2</v>
      </c>
      <c r="L13" s="62">
        <v>7129.3</v>
      </c>
      <c r="M13" s="62">
        <v>7126</v>
      </c>
      <c r="N13" s="63"/>
      <c r="O13" s="61">
        <f t="shared" si="0"/>
        <v>-3.3000000000001819</v>
      </c>
      <c r="P13" s="61">
        <f>M13/L13*100</f>
        <v>99.953712145652446</v>
      </c>
      <c r="Q13" s="61">
        <v>6925.4</v>
      </c>
      <c r="R13" s="58">
        <v>6618.4</v>
      </c>
      <c r="S13" s="58">
        <f t="shared" si="8"/>
        <v>-307</v>
      </c>
      <c r="T13" s="58">
        <f t="shared" si="9"/>
        <v>95.567043058884678</v>
      </c>
      <c r="U13" s="58">
        <v>6618.2</v>
      </c>
      <c r="V13" s="59">
        <f t="shared" si="1"/>
        <v>-0.1999999999998181</v>
      </c>
      <c r="W13" s="59">
        <f t="shared" si="2"/>
        <v>-507.80000000000018</v>
      </c>
      <c r="X13" s="59">
        <f>U13/M13*100</f>
        <v>92.87398259893348</v>
      </c>
      <c r="Y13" s="60">
        <f t="shared" si="3"/>
        <v>99.996978121600392</v>
      </c>
      <c r="Z13" s="63"/>
    </row>
    <row r="14" spans="1:26" ht="16.5" customHeight="1">
      <c r="A14" s="45" t="s">
        <v>121</v>
      </c>
      <c r="B14" s="56" t="s">
        <v>122</v>
      </c>
      <c r="C14" s="57">
        <v>0</v>
      </c>
      <c r="D14" s="57">
        <v>0</v>
      </c>
      <c r="E14" s="57">
        <f t="shared" si="4"/>
        <v>0</v>
      </c>
      <c r="F14" s="57">
        <v>0</v>
      </c>
      <c r="G14" s="58">
        <v>2394.4</v>
      </c>
      <c r="H14" s="58">
        <v>2394.4</v>
      </c>
      <c r="I14" s="59">
        <f t="shared" si="6"/>
        <v>0</v>
      </c>
      <c r="J14" s="60">
        <f t="shared" si="7"/>
        <v>100</v>
      </c>
      <c r="K14" s="61">
        <v>0</v>
      </c>
      <c r="L14" s="62">
        <v>0</v>
      </c>
      <c r="M14" s="62">
        <v>0</v>
      </c>
      <c r="N14" s="63"/>
      <c r="O14" s="61">
        <f t="shared" si="0"/>
        <v>0</v>
      </c>
      <c r="P14" s="61">
        <v>0</v>
      </c>
      <c r="Q14" s="61">
        <v>0</v>
      </c>
      <c r="R14" s="58">
        <v>0</v>
      </c>
      <c r="S14" s="58">
        <f t="shared" si="8"/>
        <v>0</v>
      </c>
      <c r="T14" s="58">
        <v>0</v>
      </c>
      <c r="U14" s="58">
        <v>0</v>
      </c>
      <c r="V14" s="59">
        <f t="shared" si="1"/>
        <v>0</v>
      </c>
      <c r="W14" s="59">
        <f t="shared" si="2"/>
        <v>0</v>
      </c>
      <c r="X14" s="59">
        <v>0</v>
      </c>
      <c r="Y14" s="60">
        <v>0</v>
      </c>
      <c r="Z14" s="63"/>
    </row>
    <row r="15" spans="1:26">
      <c r="A15" s="45" t="s">
        <v>123</v>
      </c>
      <c r="B15" s="56" t="s">
        <v>124</v>
      </c>
      <c r="C15" s="57">
        <v>1408.4</v>
      </c>
      <c r="D15" s="57">
        <v>1408.4</v>
      </c>
      <c r="E15" s="57">
        <f t="shared" si="4"/>
        <v>0</v>
      </c>
      <c r="F15" s="57">
        <f t="shared" si="5"/>
        <v>100</v>
      </c>
      <c r="G15" s="58">
        <v>450.3</v>
      </c>
      <c r="H15" s="58">
        <v>0</v>
      </c>
      <c r="I15" s="59">
        <f t="shared" si="6"/>
        <v>-450.3</v>
      </c>
      <c r="J15" s="60">
        <f t="shared" si="7"/>
        <v>0</v>
      </c>
      <c r="K15" s="61">
        <v>1000</v>
      </c>
      <c r="L15" s="62">
        <v>220.4</v>
      </c>
      <c r="M15" s="62">
        <v>220.4</v>
      </c>
      <c r="N15" s="63"/>
      <c r="O15" s="61">
        <f t="shared" si="0"/>
        <v>0</v>
      </c>
      <c r="P15" s="61">
        <f t="shared" ref="P15:P33" si="10">M15/L15*100</f>
        <v>100</v>
      </c>
      <c r="Q15" s="61">
        <v>1000</v>
      </c>
      <c r="R15" s="58">
        <v>20</v>
      </c>
      <c r="S15" s="58">
        <f t="shared" si="8"/>
        <v>-980</v>
      </c>
      <c r="T15" s="58">
        <f t="shared" si="9"/>
        <v>2</v>
      </c>
      <c r="U15" s="58">
        <v>0</v>
      </c>
      <c r="V15" s="59">
        <f t="shared" si="1"/>
        <v>-20</v>
      </c>
      <c r="W15" s="59">
        <f t="shared" si="2"/>
        <v>-220.4</v>
      </c>
      <c r="X15" s="59">
        <f t="shared" ref="X15:X21" si="11">U15/M15*100</f>
        <v>0</v>
      </c>
      <c r="Y15" s="60">
        <f t="shared" ref="Y15:Y33" si="12">U15/R15*100</f>
        <v>0</v>
      </c>
      <c r="Z15" s="63"/>
    </row>
    <row r="16" spans="1:26" ht="12" customHeight="1">
      <c r="A16" s="45" t="s">
        <v>125</v>
      </c>
      <c r="B16" s="56" t="s">
        <v>126</v>
      </c>
      <c r="C16" s="57">
        <v>8237.1</v>
      </c>
      <c r="D16" s="57">
        <v>8081</v>
      </c>
      <c r="E16" s="57">
        <f t="shared" si="4"/>
        <v>-156.10000000000036</v>
      </c>
      <c r="F16" s="57">
        <f t="shared" si="5"/>
        <v>98.10491556494398</v>
      </c>
      <c r="G16" s="58">
        <v>14029</v>
      </c>
      <c r="H16" s="58">
        <v>11684.2</v>
      </c>
      <c r="I16" s="59">
        <f t="shared" si="6"/>
        <v>-2344.7999999999993</v>
      </c>
      <c r="J16" s="60">
        <f t="shared" si="7"/>
        <v>83.286050324328187</v>
      </c>
      <c r="K16" s="61">
        <v>5668.5</v>
      </c>
      <c r="L16" s="62">
        <v>12495.9</v>
      </c>
      <c r="M16" s="62">
        <v>12150.4</v>
      </c>
      <c r="N16" s="63"/>
      <c r="O16" s="61">
        <f t="shared" si="0"/>
        <v>-345.5</v>
      </c>
      <c r="P16" s="61">
        <f t="shared" si="10"/>
        <v>97.235093110540262</v>
      </c>
      <c r="Q16" s="61">
        <v>11754.4</v>
      </c>
      <c r="R16" s="58">
        <v>21370.2</v>
      </c>
      <c r="S16" s="58">
        <f t="shared" si="8"/>
        <v>9615.8000000000011</v>
      </c>
      <c r="T16" s="58">
        <f t="shared" si="9"/>
        <v>181.8059620227319</v>
      </c>
      <c r="U16" s="58">
        <v>21137.7</v>
      </c>
      <c r="V16" s="59">
        <f t="shared" si="1"/>
        <v>-232.5</v>
      </c>
      <c r="W16" s="59">
        <f t="shared" si="2"/>
        <v>8987.3000000000011</v>
      </c>
      <c r="X16" s="59">
        <f t="shared" si="11"/>
        <v>173.96711219383724</v>
      </c>
      <c r="Y16" s="60">
        <f t="shared" si="12"/>
        <v>98.912036387118505</v>
      </c>
      <c r="Z16" s="63"/>
    </row>
    <row r="17" spans="1:26" hidden="1">
      <c r="A17" s="45"/>
      <c r="B17" s="64" t="s">
        <v>127</v>
      </c>
      <c r="C17" s="65">
        <f>SUM(C9:C16)</f>
        <v>42226.3</v>
      </c>
      <c r="D17" s="65">
        <f>SUM(D9:D16)</f>
        <v>41838.5</v>
      </c>
      <c r="E17" s="65">
        <f>SUM(E9:E16)</f>
        <v>-387.79999999999859</v>
      </c>
      <c r="F17" s="65">
        <f t="shared" si="5"/>
        <v>99.081615012444843</v>
      </c>
      <c r="G17" s="65">
        <f>SUM(G9:G16)</f>
        <v>50974.9</v>
      </c>
      <c r="H17" s="65">
        <f>SUM(H9:H16)</f>
        <v>46854.399999999994</v>
      </c>
      <c r="I17" s="66">
        <f t="shared" si="6"/>
        <v>-4120.5000000000073</v>
      </c>
      <c r="J17" s="67">
        <f t="shared" si="7"/>
        <v>91.916609939401539</v>
      </c>
      <c r="K17" s="68">
        <f>SUM(K9:K16)</f>
        <v>35213.599999999999</v>
      </c>
      <c r="L17" s="68">
        <f>SUM(L9:L16)</f>
        <v>44392.5</v>
      </c>
      <c r="M17" s="68">
        <v>43179.4</v>
      </c>
      <c r="N17" s="63"/>
      <c r="O17" s="69">
        <f t="shared" si="0"/>
        <v>-1213.0999999999985</v>
      </c>
      <c r="P17" s="69">
        <f t="shared" si="10"/>
        <v>97.267331193332211</v>
      </c>
      <c r="Q17" s="69"/>
      <c r="R17" s="65"/>
      <c r="S17" s="58">
        <f t="shared" si="8"/>
        <v>0</v>
      </c>
      <c r="T17" s="58" t="e">
        <f t="shared" si="9"/>
        <v>#DIV/0!</v>
      </c>
      <c r="U17" s="65"/>
      <c r="V17" s="66">
        <f t="shared" si="1"/>
        <v>0</v>
      </c>
      <c r="W17" s="59">
        <f t="shared" si="2"/>
        <v>-43179.4</v>
      </c>
      <c r="X17" s="59">
        <f t="shared" si="11"/>
        <v>0</v>
      </c>
      <c r="Y17" s="67" t="e">
        <f t="shared" si="12"/>
        <v>#DIV/0!</v>
      </c>
      <c r="Z17" s="63"/>
    </row>
    <row r="18" spans="1:26">
      <c r="A18" s="52" t="s">
        <v>128</v>
      </c>
      <c r="B18" s="70" t="s">
        <v>129</v>
      </c>
      <c r="C18" s="71"/>
      <c r="D18" s="71"/>
      <c r="E18" s="71"/>
      <c r="F18" s="71"/>
      <c r="G18" s="71"/>
      <c r="H18" s="71"/>
      <c r="I18" s="54"/>
      <c r="J18" s="55"/>
      <c r="K18" s="53"/>
      <c r="L18" s="53"/>
      <c r="M18" s="53">
        <v>1039.9000000000001</v>
      </c>
      <c r="N18" s="55">
        <f>M18/M59*100</f>
        <v>0.14605759661023901</v>
      </c>
      <c r="O18" s="54">
        <v>-37.200000000000003</v>
      </c>
      <c r="P18" s="54">
        <v>96.5</v>
      </c>
      <c r="Q18" s="54">
        <v>1142.5999999999999</v>
      </c>
      <c r="R18" s="71">
        <v>1067.2</v>
      </c>
      <c r="S18" s="53">
        <f t="shared" si="8"/>
        <v>-75.399999999999864</v>
      </c>
      <c r="T18" s="53">
        <f t="shared" si="9"/>
        <v>93.401015228426417</v>
      </c>
      <c r="U18" s="71">
        <v>1031.0999999999999</v>
      </c>
      <c r="V18" s="54">
        <f t="shared" si="1"/>
        <v>-36.100000000000136</v>
      </c>
      <c r="W18" s="54">
        <f t="shared" si="2"/>
        <v>-8.8000000000001819</v>
      </c>
      <c r="X18" s="54">
        <f t="shared" si="11"/>
        <v>99.153764785075467</v>
      </c>
      <c r="Y18" s="55">
        <f t="shared" si="12"/>
        <v>96.617316341829067</v>
      </c>
      <c r="Z18" s="55">
        <f>U18/U59*100</f>
        <v>0.13369614940567387</v>
      </c>
    </row>
    <row r="19" spans="1:26" ht="15" customHeight="1">
      <c r="A19" s="45" t="s">
        <v>130</v>
      </c>
      <c r="B19" s="56" t="s">
        <v>131</v>
      </c>
      <c r="C19" s="45" t="s">
        <v>132</v>
      </c>
      <c r="D19" s="45" t="s">
        <v>133</v>
      </c>
      <c r="E19" s="45" t="s">
        <v>134</v>
      </c>
      <c r="F19" s="45" t="s">
        <v>135</v>
      </c>
      <c r="G19" s="58">
        <v>1141.3</v>
      </c>
      <c r="H19" s="58">
        <v>1140.0999999999999</v>
      </c>
      <c r="I19" s="59">
        <f t="shared" si="6"/>
        <v>-1.2000000000000455</v>
      </c>
      <c r="J19" s="60">
        <f t="shared" si="7"/>
        <v>99.894856742311404</v>
      </c>
      <c r="K19" s="61">
        <v>1191.2</v>
      </c>
      <c r="L19" s="62">
        <v>1077.0999999999999</v>
      </c>
      <c r="M19" s="62">
        <v>1039.9000000000001</v>
      </c>
      <c r="N19" s="63"/>
      <c r="O19" s="61">
        <f t="shared" si="0"/>
        <v>-37.199999999999818</v>
      </c>
      <c r="P19" s="61">
        <f t="shared" si="10"/>
        <v>96.54628168229506</v>
      </c>
      <c r="Q19" s="61">
        <v>1142.5999999999999</v>
      </c>
      <c r="R19" s="58">
        <v>1067.2</v>
      </c>
      <c r="S19" s="58">
        <f t="shared" si="8"/>
        <v>-75.399999999999864</v>
      </c>
      <c r="T19" s="58">
        <f t="shared" si="9"/>
        <v>93.401015228426417</v>
      </c>
      <c r="U19" s="58">
        <v>1031.0999999999999</v>
      </c>
      <c r="V19" s="59">
        <f t="shared" si="1"/>
        <v>-36.100000000000136</v>
      </c>
      <c r="W19" s="59">
        <f t="shared" si="2"/>
        <v>-8.8000000000001819</v>
      </c>
      <c r="X19" s="59">
        <f t="shared" si="11"/>
        <v>99.153764785075467</v>
      </c>
      <c r="Y19" s="60">
        <f t="shared" si="12"/>
        <v>96.617316341829067</v>
      </c>
      <c r="Z19" s="63"/>
    </row>
    <row r="20" spans="1:26" ht="24.75" customHeight="1">
      <c r="A20" s="72" t="s">
        <v>136</v>
      </c>
      <c r="B20" s="73" t="s">
        <v>137</v>
      </c>
      <c r="C20" s="72"/>
      <c r="D20" s="72"/>
      <c r="E20" s="72"/>
      <c r="F20" s="72"/>
      <c r="G20" s="74"/>
      <c r="H20" s="74"/>
      <c r="I20" s="75"/>
      <c r="J20" s="76"/>
      <c r="K20" s="75"/>
      <c r="L20" s="74"/>
      <c r="M20" s="53">
        <v>1781.8</v>
      </c>
      <c r="N20" s="55">
        <f>M20/M59*100</f>
        <v>0.2502600496587401</v>
      </c>
      <c r="O20" s="54">
        <v>-91.9</v>
      </c>
      <c r="P20" s="54">
        <v>95.1</v>
      </c>
      <c r="Q20" s="54">
        <v>1437.3</v>
      </c>
      <c r="R20" s="53">
        <v>2339</v>
      </c>
      <c r="S20" s="53">
        <f t="shared" si="8"/>
        <v>901.7</v>
      </c>
      <c r="T20" s="53">
        <f t="shared" si="9"/>
        <v>162.73568496486467</v>
      </c>
      <c r="U20" s="53">
        <v>2337.6999999999998</v>
      </c>
      <c r="V20" s="54">
        <f t="shared" si="1"/>
        <v>-1.3000000000001819</v>
      </c>
      <c r="W20" s="54">
        <f t="shared" si="2"/>
        <v>555.89999999999986</v>
      </c>
      <c r="X20" s="54">
        <f t="shared" si="11"/>
        <v>131.19878774273207</v>
      </c>
      <c r="Y20" s="55">
        <f t="shared" si="12"/>
        <v>99.944420692603657</v>
      </c>
      <c r="Z20" s="55">
        <f>U20/U59*100</f>
        <v>0.30311462366952163</v>
      </c>
    </row>
    <row r="21" spans="1:26" ht="39" customHeight="1">
      <c r="A21" s="45" t="s">
        <v>138</v>
      </c>
      <c r="B21" s="56" t="s">
        <v>139</v>
      </c>
      <c r="C21" s="45" t="s">
        <v>140</v>
      </c>
      <c r="D21" s="45" t="s">
        <v>141</v>
      </c>
      <c r="E21" s="45" t="s">
        <v>142</v>
      </c>
      <c r="F21" s="45" t="s">
        <v>143</v>
      </c>
      <c r="G21" s="58">
        <v>1904.4</v>
      </c>
      <c r="H21" s="58">
        <v>1839.4</v>
      </c>
      <c r="I21" s="59">
        <f t="shared" si="6"/>
        <v>-65</v>
      </c>
      <c r="J21" s="60">
        <f t="shared" si="7"/>
        <v>96.586851501785347</v>
      </c>
      <c r="K21" s="61">
        <v>1917.8</v>
      </c>
      <c r="L21" s="62">
        <v>1873.7</v>
      </c>
      <c r="M21" s="62">
        <v>1781.8</v>
      </c>
      <c r="N21" s="63"/>
      <c r="O21" s="61">
        <f t="shared" si="0"/>
        <v>-91.900000000000091</v>
      </c>
      <c r="P21" s="61">
        <f t="shared" si="10"/>
        <v>95.095266051128775</v>
      </c>
      <c r="Q21" s="61">
        <v>1437.3</v>
      </c>
      <c r="R21" s="58">
        <v>1782.2</v>
      </c>
      <c r="S21" s="58">
        <f t="shared" si="8"/>
        <v>344.90000000000009</v>
      </c>
      <c r="T21" s="58">
        <f t="shared" si="9"/>
        <v>123.99638210533641</v>
      </c>
      <c r="U21" s="58">
        <v>1780.9</v>
      </c>
      <c r="V21" s="59">
        <f t="shared" si="1"/>
        <v>-1.2999999999999545</v>
      </c>
      <c r="W21" s="59">
        <f t="shared" si="2"/>
        <v>-0.89999999999986358</v>
      </c>
      <c r="X21" s="59">
        <f t="shared" si="11"/>
        <v>99.949489280502874</v>
      </c>
      <c r="Y21" s="60">
        <f t="shared" si="12"/>
        <v>99.927056447087864</v>
      </c>
      <c r="Z21" s="63"/>
    </row>
    <row r="22" spans="1:26" ht="17.25" customHeight="1">
      <c r="A22" s="45" t="s">
        <v>144</v>
      </c>
      <c r="B22" s="56" t="s">
        <v>145</v>
      </c>
      <c r="C22" s="45"/>
      <c r="D22" s="45"/>
      <c r="E22" s="45"/>
      <c r="F22" s="45"/>
      <c r="G22" s="58"/>
      <c r="H22" s="58"/>
      <c r="I22" s="59"/>
      <c r="J22" s="60"/>
      <c r="K22" s="61"/>
      <c r="L22" s="62"/>
      <c r="M22" s="62">
        <v>0</v>
      </c>
      <c r="N22" s="63"/>
      <c r="O22" s="61"/>
      <c r="P22" s="61"/>
      <c r="Q22" s="61">
        <v>0</v>
      </c>
      <c r="R22" s="58">
        <v>474.1</v>
      </c>
      <c r="S22" s="58">
        <f t="shared" si="8"/>
        <v>474.1</v>
      </c>
      <c r="T22" s="58" t="e">
        <f t="shared" si="9"/>
        <v>#DIV/0!</v>
      </c>
      <c r="U22" s="58">
        <v>474.1</v>
      </c>
      <c r="V22" s="59">
        <f t="shared" si="1"/>
        <v>0</v>
      </c>
      <c r="W22" s="59">
        <f t="shared" si="2"/>
        <v>474.1</v>
      </c>
      <c r="X22" s="59">
        <v>0</v>
      </c>
      <c r="Y22" s="60">
        <f t="shared" si="12"/>
        <v>100</v>
      </c>
      <c r="Z22" s="63"/>
    </row>
    <row r="23" spans="1:26" ht="31.5" customHeight="1">
      <c r="A23" s="45" t="s">
        <v>146</v>
      </c>
      <c r="B23" s="56" t="s">
        <v>147</v>
      </c>
      <c r="C23" s="45"/>
      <c r="D23" s="45"/>
      <c r="E23" s="45"/>
      <c r="F23" s="45"/>
      <c r="G23" s="58"/>
      <c r="H23" s="58"/>
      <c r="I23" s="59"/>
      <c r="J23" s="60"/>
      <c r="K23" s="61"/>
      <c r="L23" s="62"/>
      <c r="M23" s="62">
        <v>0</v>
      </c>
      <c r="N23" s="63"/>
      <c r="O23" s="61"/>
      <c r="P23" s="61"/>
      <c r="Q23" s="61">
        <v>0</v>
      </c>
      <c r="R23" s="58">
        <v>82.7</v>
      </c>
      <c r="S23" s="58">
        <f t="shared" si="8"/>
        <v>82.7</v>
      </c>
      <c r="T23" s="58">
        <v>0</v>
      </c>
      <c r="U23" s="58">
        <v>82.7</v>
      </c>
      <c r="V23" s="59">
        <f t="shared" si="1"/>
        <v>0</v>
      </c>
      <c r="W23" s="59">
        <f t="shared" si="2"/>
        <v>82.7</v>
      </c>
      <c r="X23" s="59">
        <v>0</v>
      </c>
      <c r="Y23" s="60">
        <f t="shared" si="12"/>
        <v>100</v>
      </c>
      <c r="Z23" s="63"/>
    </row>
    <row r="24" spans="1:26">
      <c r="A24" s="52" t="s">
        <v>148</v>
      </c>
      <c r="B24" s="70" t="s">
        <v>149</v>
      </c>
      <c r="C24" s="53">
        <f>C25+C26+C27+C28</f>
        <v>38552.199999999997</v>
      </c>
      <c r="D24" s="53">
        <f>D25+D26+D27+D28</f>
        <v>28805.9</v>
      </c>
      <c r="E24" s="53">
        <f>D24-C24</f>
        <v>-9746.2999999999956</v>
      </c>
      <c r="F24" s="71">
        <f>D24/C24*100</f>
        <v>74.719211873771158</v>
      </c>
      <c r="G24" s="53">
        <f>G25+G26+G27+G28</f>
        <v>30036</v>
      </c>
      <c r="H24" s="53">
        <f>H25+H26+H27+H28</f>
        <v>29189.7</v>
      </c>
      <c r="I24" s="53">
        <f>H24-G24</f>
        <v>-846.29999999999927</v>
      </c>
      <c r="J24" s="71">
        <f>H24/G24*100</f>
        <v>97.182381142628856</v>
      </c>
      <c r="K24" s="54">
        <f>K25+K26+K27+K28</f>
        <v>16881</v>
      </c>
      <c r="L24" s="54">
        <f>L25+L26+L27+L28</f>
        <v>36690.6</v>
      </c>
      <c r="M24" s="54">
        <v>34320.699999999997</v>
      </c>
      <c r="N24" s="55">
        <f>M24/M59*100</f>
        <v>4.8204625021454266</v>
      </c>
      <c r="O24" s="54">
        <f>M24-L24</f>
        <v>-2369.9000000000015</v>
      </c>
      <c r="P24" s="54">
        <f t="shared" si="10"/>
        <v>93.540852425416858</v>
      </c>
      <c r="Q24" s="54">
        <v>22398.2</v>
      </c>
      <c r="R24" s="53">
        <v>46655.8</v>
      </c>
      <c r="S24" s="74">
        <f t="shared" si="8"/>
        <v>24257.600000000002</v>
      </c>
      <c r="T24" s="74">
        <f t="shared" si="9"/>
        <v>208.30155994678145</v>
      </c>
      <c r="U24" s="53">
        <v>45961.1</v>
      </c>
      <c r="V24" s="53">
        <f t="shared" si="1"/>
        <v>-694.70000000000437</v>
      </c>
      <c r="W24" s="75">
        <f t="shared" si="2"/>
        <v>11640.400000000001</v>
      </c>
      <c r="X24" s="75">
        <f t="shared" ref="X24:X33" si="13">U24/M24*100</f>
        <v>133.91655764596877</v>
      </c>
      <c r="Y24" s="71">
        <f t="shared" si="12"/>
        <v>98.511010420998019</v>
      </c>
      <c r="Z24" s="55">
        <f>U24/U59*100</f>
        <v>5.9594821961488869</v>
      </c>
    </row>
    <row r="25" spans="1:26">
      <c r="A25" s="45" t="s">
        <v>150</v>
      </c>
      <c r="B25" s="56" t="s">
        <v>151</v>
      </c>
      <c r="C25" s="77">
        <v>5567</v>
      </c>
      <c r="D25" s="77">
        <v>5555.4</v>
      </c>
      <c r="E25" s="77">
        <v>-11.6</v>
      </c>
      <c r="F25" s="77">
        <v>99.8</v>
      </c>
      <c r="G25" s="58">
        <v>4422.7</v>
      </c>
      <c r="H25" s="58">
        <v>4422.7</v>
      </c>
      <c r="I25" s="59">
        <f t="shared" si="6"/>
        <v>0</v>
      </c>
      <c r="J25" s="60">
        <f t="shared" si="7"/>
        <v>100</v>
      </c>
      <c r="K25" s="61">
        <v>3367.1</v>
      </c>
      <c r="L25" s="62">
        <v>4677.3</v>
      </c>
      <c r="M25" s="62">
        <v>4677.3</v>
      </c>
      <c r="N25" s="63"/>
      <c r="O25" s="61">
        <f t="shared" si="0"/>
        <v>0</v>
      </c>
      <c r="P25" s="61">
        <f t="shared" si="10"/>
        <v>100</v>
      </c>
      <c r="Q25" s="61">
        <v>3381.4</v>
      </c>
      <c r="R25" s="58">
        <v>3771.1</v>
      </c>
      <c r="S25" s="58">
        <f t="shared" si="8"/>
        <v>389.69999999999982</v>
      </c>
      <c r="T25" s="58">
        <f t="shared" si="9"/>
        <v>111.5248122079612</v>
      </c>
      <c r="U25" s="58">
        <v>3729.4</v>
      </c>
      <c r="V25" s="59">
        <f t="shared" si="1"/>
        <v>-41.699999999999818</v>
      </c>
      <c r="W25" s="59">
        <f t="shared" si="2"/>
        <v>-947.90000000000009</v>
      </c>
      <c r="X25" s="59">
        <f t="shared" si="13"/>
        <v>79.734034592606832</v>
      </c>
      <c r="Y25" s="60">
        <f t="shared" si="12"/>
        <v>98.894221845084999</v>
      </c>
      <c r="Z25" s="63"/>
    </row>
    <row r="26" spans="1:26">
      <c r="A26" s="45" t="s">
        <v>152</v>
      </c>
      <c r="B26" s="56" t="s">
        <v>153</v>
      </c>
      <c r="C26" s="77">
        <v>11174.5</v>
      </c>
      <c r="D26" s="77">
        <v>11173</v>
      </c>
      <c r="E26" s="77">
        <v>-1.5</v>
      </c>
      <c r="F26" s="77">
        <v>100</v>
      </c>
      <c r="G26" s="58">
        <v>11665.8</v>
      </c>
      <c r="H26" s="58">
        <v>11665.8</v>
      </c>
      <c r="I26" s="59">
        <f t="shared" si="6"/>
        <v>0</v>
      </c>
      <c r="J26" s="60">
        <f t="shared" si="7"/>
        <v>100</v>
      </c>
      <c r="K26" s="61">
        <v>12300.2</v>
      </c>
      <c r="L26" s="62">
        <v>12300.2</v>
      </c>
      <c r="M26" s="62">
        <v>12103.7</v>
      </c>
      <c r="N26" s="63"/>
      <c r="O26" s="61">
        <f t="shared" si="0"/>
        <v>-196.5</v>
      </c>
      <c r="P26" s="61">
        <f t="shared" si="10"/>
        <v>98.402465000569094</v>
      </c>
      <c r="Q26" s="61">
        <v>17733.8</v>
      </c>
      <c r="R26" s="58">
        <v>17905.400000000001</v>
      </c>
      <c r="S26" s="58">
        <f t="shared" si="8"/>
        <v>171.60000000000218</v>
      </c>
      <c r="T26" s="58">
        <f t="shared" si="9"/>
        <v>100.96764370862421</v>
      </c>
      <c r="U26" s="58">
        <v>17862</v>
      </c>
      <c r="V26" s="59">
        <f t="shared" si="1"/>
        <v>-43.400000000001455</v>
      </c>
      <c r="W26" s="59">
        <f t="shared" si="2"/>
        <v>5758.2999999999993</v>
      </c>
      <c r="X26" s="59">
        <f t="shared" si="13"/>
        <v>147.57470856019233</v>
      </c>
      <c r="Y26" s="60">
        <f t="shared" si="12"/>
        <v>99.757615021166785</v>
      </c>
      <c r="Z26" s="63"/>
    </row>
    <row r="27" spans="1:26" ht="13.5" customHeight="1">
      <c r="A27" s="45" t="s">
        <v>154</v>
      </c>
      <c r="B27" s="56" t="s">
        <v>155</v>
      </c>
      <c r="C27" s="77">
        <v>13508.6</v>
      </c>
      <c r="D27" s="77">
        <v>4385.2</v>
      </c>
      <c r="E27" s="77">
        <v>-9123.4</v>
      </c>
      <c r="F27" s="77">
        <v>32.5</v>
      </c>
      <c r="G27" s="58">
        <v>11036.4</v>
      </c>
      <c r="H27" s="58">
        <v>10660.9</v>
      </c>
      <c r="I27" s="59">
        <f t="shared" si="6"/>
        <v>-375.5</v>
      </c>
      <c r="J27" s="60">
        <f t="shared" si="7"/>
        <v>96.597622413105725</v>
      </c>
      <c r="K27" s="61">
        <v>243.9</v>
      </c>
      <c r="L27" s="62">
        <v>15227.3</v>
      </c>
      <c r="M27" s="62">
        <v>14722.4</v>
      </c>
      <c r="N27" s="63"/>
      <c r="O27" s="61">
        <f t="shared" si="0"/>
        <v>-504.89999999999964</v>
      </c>
      <c r="P27" s="61">
        <f t="shared" si="10"/>
        <v>96.684244744636288</v>
      </c>
      <c r="Q27" s="61">
        <v>346</v>
      </c>
      <c r="R27" s="58">
        <v>17393</v>
      </c>
      <c r="S27" s="58">
        <f t="shared" si="8"/>
        <v>17047</v>
      </c>
      <c r="T27" s="58">
        <f t="shared" si="9"/>
        <v>5026.8786127167632</v>
      </c>
      <c r="U27" s="58">
        <v>16803.099999999999</v>
      </c>
      <c r="V27" s="59">
        <f t="shared" si="1"/>
        <v>-589.90000000000146</v>
      </c>
      <c r="W27" s="59">
        <f t="shared" si="2"/>
        <v>2080.6999999999989</v>
      </c>
      <c r="X27" s="59">
        <f t="shared" si="13"/>
        <v>114.13288594250936</v>
      </c>
      <c r="Y27" s="60">
        <f t="shared" si="12"/>
        <v>96.608405680446154</v>
      </c>
      <c r="Z27" s="63"/>
    </row>
    <row r="28" spans="1:26" ht="25.5">
      <c r="A28" s="45" t="s">
        <v>156</v>
      </c>
      <c r="B28" s="56" t="s">
        <v>157</v>
      </c>
      <c r="C28" s="77">
        <v>8302.1</v>
      </c>
      <c r="D28" s="77">
        <v>7692.3</v>
      </c>
      <c r="E28" s="77">
        <v>-609.79999999999995</v>
      </c>
      <c r="F28" s="77">
        <v>92.7</v>
      </c>
      <c r="G28" s="58">
        <v>2911.1</v>
      </c>
      <c r="H28" s="58">
        <v>2440.3000000000002</v>
      </c>
      <c r="I28" s="59">
        <f t="shared" si="6"/>
        <v>-470.79999999999973</v>
      </c>
      <c r="J28" s="60">
        <f t="shared" si="7"/>
        <v>83.827419188622869</v>
      </c>
      <c r="K28" s="61">
        <v>969.8</v>
      </c>
      <c r="L28" s="62">
        <v>4485.8</v>
      </c>
      <c r="M28" s="62">
        <v>2817.2</v>
      </c>
      <c r="N28" s="63"/>
      <c r="O28" s="61">
        <f t="shared" si="0"/>
        <v>-1668.6000000000004</v>
      </c>
      <c r="P28" s="61">
        <f t="shared" si="10"/>
        <v>62.802621605956567</v>
      </c>
      <c r="Q28" s="61">
        <v>937</v>
      </c>
      <c r="R28" s="58">
        <v>7586.4</v>
      </c>
      <c r="S28" s="58">
        <f t="shared" si="8"/>
        <v>6649.4</v>
      </c>
      <c r="T28" s="58">
        <f t="shared" si="9"/>
        <v>809.64781216648873</v>
      </c>
      <c r="U28" s="58">
        <v>7566.7</v>
      </c>
      <c r="V28" s="59">
        <f t="shared" si="1"/>
        <v>-19.699999999999818</v>
      </c>
      <c r="W28" s="59">
        <f t="shared" si="2"/>
        <v>4749.5</v>
      </c>
      <c r="X28" s="59">
        <f t="shared" si="13"/>
        <v>268.58937952577031</v>
      </c>
      <c r="Y28" s="60">
        <f t="shared" si="12"/>
        <v>99.740324791732576</v>
      </c>
      <c r="Z28" s="63"/>
    </row>
    <row r="29" spans="1:26">
      <c r="A29" s="52" t="s">
        <v>158</v>
      </c>
      <c r="B29" s="70" t="s">
        <v>159</v>
      </c>
      <c r="C29" s="71">
        <f>C30+C31+C32+C33</f>
        <v>38718.300000000003</v>
      </c>
      <c r="D29" s="71">
        <f>D30+D31+D32+D33</f>
        <v>31243.1</v>
      </c>
      <c r="E29" s="71">
        <f>D29-C29</f>
        <v>-7475.2000000000044</v>
      </c>
      <c r="F29" s="71">
        <f>D29/C29*100</f>
        <v>80.693367219118599</v>
      </c>
      <c r="G29" s="71">
        <f>G30+G31+G32+G33</f>
        <v>43551</v>
      </c>
      <c r="H29" s="71">
        <f>H30+H31+H32+H33</f>
        <v>43543</v>
      </c>
      <c r="I29" s="71">
        <f>H29-G29</f>
        <v>-8</v>
      </c>
      <c r="J29" s="71">
        <f>H29/G29*100</f>
        <v>99.981630731785714</v>
      </c>
      <c r="K29" s="71">
        <f>K30+K31+K32+K33</f>
        <v>7433.6</v>
      </c>
      <c r="L29" s="71">
        <f>L30+L31+L32+L33</f>
        <v>17603.400000000001</v>
      </c>
      <c r="M29" s="53">
        <v>17303.099999999999</v>
      </c>
      <c r="N29" s="55">
        <f>M29/M59*100</f>
        <v>2.4302809884668006</v>
      </c>
      <c r="O29" s="71">
        <f>M29-L29</f>
        <v>-300.30000000000291</v>
      </c>
      <c r="P29" s="71">
        <f t="shared" si="10"/>
        <v>98.294079552813642</v>
      </c>
      <c r="Q29" s="53">
        <v>8022.8</v>
      </c>
      <c r="R29" s="53">
        <v>16457.5</v>
      </c>
      <c r="S29" s="53">
        <f t="shared" si="8"/>
        <v>8434.7000000000007</v>
      </c>
      <c r="T29" s="53">
        <f t="shared" si="9"/>
        <v>205.13411776437152</v>
      </c>
      <c r="U29" s="53">
        <v>16393.099999999999</v>
      </c>
      <c r="V29" s="53">
        <f t="shared" si="1"/>
        <v>-64.400000000001455</v>
      </c>
      <c r="W29" s="75">
        <f t="shared" si="2"/>
        <v>-910</v>
      </c>
      <c r="X29" s="75">
        <f t="shared" si="13"/>
        <v>94.740826788263377</v>
      </c>
      <c r="Y29" s="71">
        <f t="shared" si="12"/>
        <v>99.608689047546704</v>
      </c>
      <c r="Z29" s="55">
        <f>U29/U59*100</f>
        <v>2.1255885431307844</v>
      </c>
    </row>
    <row r="30" spans="1:26">
      <c r="A30" s="45" t="s">
        <v>160</v>
      </c>
      <c r="B30" s="56" t="s">
        <v>161</v>
      </c>
      <c r="C30" s="77">
        <v>7755.6</v>
      </c>
      <c r="D30" s="77">
        <v>928.8</v>
      </c>
      <c r="E30" s="77">
        <v>-6826.8</v>
      </c>
      <c r="F30" s="77">
        <v>12</v>
      </c>
      <c r="G30" s="58">
        <v>7208.6</v>
      </c>
      <c r="H30" s="58">
        <v>7208.6</v>
      </c>
      <c r="I30" s="59">
        <f t="shared" si="6"/>
        <v>0</v>
      </c>
      <c r="J30" s="60">
        <f t="shared" si="7"/>
        <v>100</v>
      </c>
      <c r="K30" s="61">
        <v>0</v>
      </c>
      <c r="L30" s="62">
        <v>5.4</v>
      </c>
      <c r="M30" s="62">
        <v>3.8</v>
      </c>
      <c r="N30" s="63"/>
      <c r="O30" s="61">
        <f t="shared" si="0"/>
        <v>-1.6000000000000005</v>
      </c>
      <c r="P30" s="61">
        <f t="shared" si="10"/>
        <v>70.370370370370367</v>
      </c>
      <c r="Q30" s="61">
        <v>0</v>
      </c>
      <c r="R30" s="58">
        <v>9.4</v>
      </c>
      <c r="S30" s="58">
        <f t="shared" si="8"/>
        <v>9.4</v>
      </c>
      <c r="T30" s="58">
        <v>0</v>
      </c>
      <c r="U30" s="58">
        <v>9.4</v>
      </c>
      <c r="V30" s="59">
        <f t="shared" si="1"/>
        <v>0</v>
      </c>
      <c r="W30" s="59">
        <f t="shared" si="2"/>
        <v>5.6000000000000005</v>
      </c>
      <c r="X30" s="59">
        <f t="shared" si="13"/>
        <v>247.36842105263159</v>
      </c>
      <c r="Y30" s="60">
        <f t="shared" si="12"/>
        <v>100</v>
      </c>
      <c r="Z30" s="63"/>
    </row>
    <row r="31" spans="1:26">
      <c r="A31" s="45" t="s">
        <v>162</v>
      </c>
      <c r="B31" s="56" t="s">
        <v>163</v>
      </c>
      <c r="C31" s="77">
        <v>24899.9</v>
      </c>
      <c r="D31" s="77">
        <v>24316.5</v>
      </c>
      <c r="E31" s="77">
        <v>-583.4</v>
      </c>
      <c r="F31" s="77">
        <v>97.7</v>
      </c>
      <c r="G31" s="58">
        <v>9860.9</v>
      </c>
      <c r="H31" s="58">
        <v>9852.9</v>
      </c>
      <c r="I31" s="59">
        <f t="shared" si="6"/>
        <v>-8</v>
      </c>
      <c r="J31" s="60">
        <f t="shared" si="7"/>
        <v>99.918871502601178</v>
      </c>
      <c r="K31" s="61">
        <v>7433.6</v>
      </c>
      <c r="L31" s="62">
        <v>7574</v>
      </c>
      <c r="M31" s="62">
        <v>7337</v>
      </c>
      <c r="N31" s="63"/>
      <c r="O31" s="61">
        <f t="shared" si="0"/>
        <v>-237</v>
      </c>
      <c r="P31" s="61">
        <f t="shared" si="10"/>
        <v>96.870874042777928</v>
      </c>
      <c r="Q31" s="61">
        <v>7859.4</v>
      </c>
      <c r="R31" s="58">
        <v>6747.9</v>
      </c>
      <c r="S31" s="58">
        <f t="shared" si="8"/>
        <v>-1111.5</v>
      </c>
      <c r="T31" s="58">
        <f t="shared" si="9"/>
        <v>85.857699060997021</v>
      </c>
      <c r="U31" s="58">
        <v>6708.4</v>
      </c>
      <c r="V31" s="59">
        <f t="shared" si="1"/>
        <v>-39.5</v>
      </c>
      <c r="W31" s="59">
        <f t="shared" si="2"/>
        <v>-628.60000000000036</v>
      </c>
      <c r="X31" s="59">
        <f t="shared" si="13"/>
        <v>91.432465585389124</v>
      </c>
      <c r="Y31" s="60">
        <f t="shared" si="12"/>
        <v>99.414632700543876</v>
      </c>
      <c r="Z31" s="63"/>
    </row>
    <row r="32" spans="1:26">
      <c r="A32" s="45" t="s">
        <v>164</v>
      </c>
      <c r="B32" s="56" t="s">
        <v>165</v>
      </c>
      <c r="C32" s="77">
        <v>1315</v>
      </c>
      <c r="D32" s="77">
        <v>1314.8</v>
      </c>
      <c r="E32" s="77">
        <v>-0.2</v>
      </c>
      <c r="F32" s="77">
        <v>100</v>
      </c>
      <c r="G32" s="58">
        <v>295</v>
      </c>
      <c r="H32" s="58">
        <v>295</v>
      </c>
      <c r="I32" s="59">
        <f t="shared" si="6"/>
        <v>0</v>
      </c>
      <c r="J32" s="60">
        <f t="shared" si="7"/>
        <v>100</v>
      </c>
      <c r="K32" s="61">
        <v>0</v>
      </c>
      <c r="L32" s="62">
        <v>504</v>
      </c>
      <c r="M32" s="62">
        <v>503</v>
      </c>
      <c r="N32" s="63"/>
      <c r="O32" s="61">
        <f t="shared" si="0"/>
        <v>-1</v>
      </c>
      <c r="P32" s="61">
        <f t="shared" si="10"/>
        <v>99.801587301587304</v>
      </c>
      <c r="Q32" s="61">
        <v>0</v>
      </c>
      <c r="R32" s="58">
        <v>650</v>
      </c>
      <c r="S32" s="58">
        <f t="shared" si="8"/>
        <v>650</v>
      </c>
      <c r="T32" s="58">
        <v>0</v>
      </c>
      <c r="U32" s="58">
        <v>650</v>
      </c>
      <c r="V32" s="59">
        <f t="shared" si="1"/>
        <v>0</v>
      </c>
      <c r="W32" s="59">
        <f t="shared" si="2"/>
        <v>147</v>
      </c>
      <c r="X32" s="59">
        <f t="shared" si="13"/>
        <v>129.22465208747516</v>
      </c>
      <c r="Y32" s="60">
        <f t="shared" si="12"/>
        <v>100</v>
      </c>
      <c r="Z32" s="63"/>
    </row>
    <row r="33" spans="1:26" ht="23.25" customHeight="1">
      <c r="A33" s="45" t="s">
        <v>166</v>
      </c>
      <c r="B33" s="56" t="s">
        <v>167</v>
      </c>
      <c r="C33" s="77">
        <v>4747.8</v>
      </c>
      <c r="D33" s="77">
        <v>4683</v>
      </c>
      <c r="E33" s="77">
        <v>-64.8</v>
      </c>
      <c r="F33" s="77">
        <v>98.6</v>
      </c>
      <c r="G33" s="58">
        <v>26186.5</v>
      </c>
      <c r="H33" s="58">
        <v>26186.5</v>
      </c>
      <c r="I33" s="59">
        <f t="shared" si="6"/>
        <v>0</v>
      </c>
      <c r="J33" s="60">
        <f t="shared" si="7"/>
        <v>100</v>
      </c>
      <c r="K33" s="61">
        <v>0</v>
      </c>
      <c r="L33" s="62">
        <v>9520</v>
      </c>
      <c r="M33" s="62">
        <v>9459.2000000000007</v>
      </c>
      <c r="N33" s="63"/>
      <c r="O33" s="61">
        <f t="shared" si="0"/>
        <v>-60.799999999999272</v>
      </c>
      <c r="P33" s="61">
        <f t="shared" si="10"/>
        <v>99.361344537815128</v>
      </c>
      <c r="Q33" s="61">
        <v>163.4</v>
      </c>
      <c r="R33" s="58">
        <v>9050.2999999999993</v>
      </c>
      <c r="S33" s="58">
        <f t="shared" si="8"/>
        <v>8886.9</v>
      </c>
      <c r="T33" s="58">
        <f t="shared" si="9"/>
        <v>5538.7392900856785</v>
      </c>
      <c r="U33" s="58">
        <v>9025.2000000000007</v>
      </c>
      <c r="V33" s="59">
        <f t="shared" si="1"/>
        <v>-25.099999999998545</v>
      </c>
      <c r="W33" s="59">
        <f t="shared" si="2"/>
        <v>-434</v>
      </c>
      <c r="X33" s="59">
        <f t="shared" si="13"/>
        <v>95.41187415426252</v>
      </c>
      <c r="Y33" s="60">
        <f t="shared" si="12"/>
        <v>99.722661127255463</v>
      </c>
      <c r="Z33" s="63"/>
    </row>
    <row r="34" spans="1:26" ht="14.25" customHeight="1">
      <c r="A34" s="52" t="s">
        <v>168</v>
      </c>
      <c r="B34" s="70" t="s">
        <v>169</v>
      </c>
      <c r="C34" s="78"/>
      <c r="D34" s="78"/>
      <c r="E34" s="78"/>
      <c r="F34" s="78"/>
      <c r="G34" s="53"/>
      <c r="H34" s="53"/>
      <c r="I34" s="54"/>
      <c r="J34" s="55"/>
      <c r="K34" s="54"/>
      <c r="L34" s="53"/>
      <c r="M34" s="53">
        <v>1050</v>
      </c>
      <c r="N34" s="55">
        <f>M34/M59*100</f>
        <v>0.14747617697927776</v>
      </c>
      <c r="O34" s="54"/>
      <c r="P34" s="54"/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</row>
    <row r="35" spans="1:26" ht="27" customHeight="1">
      <c r="A35" s="45" t="s">
        <v>170</v>
      </c>
      <c r="B35" s="56" t="s">
        <v>171</v>
      </c>
      <c r="C35" s="77"/>
      <c r="D35" s="77"/>
      <c r="E35" s="77"/>
      <c r="F35" s="77"/>
      <c r="G35" s="58"/>
      <c r="H35" s="58"/>
      <c r="I35" s="59"/>
      <c r="J35" s="60"/>
      <c r="K35" s="61"/>
      <c r="L35" s="62"/>
      <c r="M35" s="62">
        <v>1050</v>
      </c>
      <c r="N35" s="63"/>
      <c r="O35" s="61"/>
      <c r="P35" s="61"/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</row>
    <row r="36" spans="1:26" s="35" customFormat="1" ht="12.75" customHeight="1">
      <c r="A36" s="52" t="s">
        <v>172</v>
      </c>
      <c r="B36" s="70" t="s">
        <v>173</v>
      </c>
      <c r="C36" s="52"/>
      <c r="D36" s="52"/>
      <c r="E36" s="52"/>
      <c r="F36" s="52"/>
      <c r="G36" s="53"/>
      <c r="H36" s="53"/>
      <c r="I36" s="54"/>
      <c r="J36" s="55"/>
      <c r="K36" s="54"/>
      <c r="L36" s="53"/>
      <c r="M36" s="53">
        <v>426028.7</v>
      </c>
      <c r="N36" s="55">
        <f>M36/M59*100</f>
        <v>59.837222818525369</v>
      </c>
      <c r="O36" s="54"/>
      <c r="P36" s="54"/>
      <c r="Q36" s="54">
        <v>440378.2</v>
      </c>
      <c r="R36" s="53">
        <v>474544.5</v>
      </c>
      <c r="S36" s="53">
        <f t="shared" si="8"/>
        <v>34166.299999999988</v>
      </c>
      <c r="T36" s="53">
        <f t="shared" si="9"/>
        <v>107.75839948480646</v>
      </c>
      <c r="U36" s="53">
        <v>461578</v>
      </c>
      <c r="V36" s="54">
        <f t="shared" ref="V36:V59" si="14">U36-R36</f>
        <v>-12966.5</v>
      </c>
      <c r="W36" s="54">
        <f t="shared" ref="W36:W56" si="15">U36-M36</f>
        <v>35549.299999999988</v>
      </c>
      <c r="X36" s="54">
        <f t="shared" ref="X36:X56" si="16">U36/M36*100</f>
        <v>108.34434393739201</v>
      </c>
      <c r="Y36" s="55">
        <f t="shared" ref="Y36:Y59" si="17">U36/R36*100</f>
        <v>97.267590289214183</v>
      </c>
      <c r="Z36" s="55">
        <f>U36/U59*100</f>
        <v>59.849870284523455</v>
      </c>
    </row>
    <row r="37" spans="1:26">
      <c r="A37" s="45" t="s">
        <v>174</v>
      </c>
      <c r="B37" s="56" t="s">
        <v>175</v>
      </c>
      <c r="C37" s="77">
        <v>58816.800000000003</v>
      </c>
      <c r="D37" s="77">
        <v>55905.8</v>
      </c>
      <c r="E37" s="77">
        <v>-2911</v>
      </c>
      <c r="F37" s="77">
        <v>95.1</v>
      </c>
      <c r="G37" s="58">
        <v>56911.1</v>
      </c>
      <c r="H37" s="58">
        <v>55029.8</v>
      </c>
      <c r="I37" s="59">
        <f t="shared" si="6"/>
        <v>-1881.2999999999956</v>
      </c>
      <c r="J37" s="60">
        <f t="shared" si="7"/>
        <v>96.694317980147986</v>
      </c>
      <c r="K37" s="61"/>
      <c r="L37" s="62">
        <v>56911.1</v>
      </c>
      <c r="M37" s="62">
        <v>64685.1</v>
      </c>
      <c r="N37" s="63"/>
      <c r="O37" s="61">
        <f>M37-L37</f>
        <v>7774</v>
      </c>
      <c r="P37" s="61">
        <f>M37/L37*100</f>
        <v>113.65990114406503</v>
      </c>
      <c r="Q37" s="61">
        <v>77084.5</v>
      </c>
      <c r="R37" s="58">
        <v>91897.9</v>
      </c>
      <c r="S37" s="58">
        <f t="shared" si="8"/>
        <v>14813.399999999994</v>
      </c>
      <c r="T37" s="58">
        <f t="shared" si="9"/>
        <v>119.21709293048536</v>
      </c>
      <c r="U37" s="58">
        <v>83929</v>
      </c>
      <c r="V37" s="59">
        <f t="shared" si="14"/>
        <v>-7968.8999999999942</v>
      </c>
      <c r="W37" s="59">
        <f t="shared" si="15"/>
        <v>19243.900000000001</v>
      </c>
      <c r="X37" s="59">
        <f t="shared" si="16"/>
        <v>129.75012792745162</v>
      </c>
      <c r="Y37" s="60">
        <f t="shared" si="17"/>
        <v>91.328528725901251</v>
      </c>
      <c r="Z37" s="63"/>
    </row>
    <row r="38" spans="1:26">
      <c r="A38" s="45" t="s">
        <v>176</v>
      </c>
      <c r="B38" s="56" t="s">
        <v>177</v>
      </c>
      <c r="C38" s="77">
        <v>307140.90000000002</v>
      </c>
      <c r="D38" s="77">
        <v>297504.5</v>
      </c>
      <c r="E38" s="77">
        <v>-9636.4</v>
      </c>
      <c r="F38" s="77">
        <v>96.9</v>
      </c>
      <c r="G38" s="58">
        <v>321125.8</v>
      </c>
      <c r="H38" s="58">
        <v>318459.2</v>
      </c>
      <c r="I38" s="59">
        <f t="shared" si="6"/>
        <v>-2666.5999999999767</v>
      </c>
      <c r="J38" s="60">
        <f t="shared" si="7"/>
        <v>99.169608919619662</v>
      </c>
      <c r="K38" s="61"/>
      <c r="L38" s="62">
        <v>321125.8</v>
      </c>
      <c r="M38" s="62">
        <v>327006</v>
      </c>
      <c r="N38" s="63"/>
      <c r="O38" s="61">
        <f>M38-L38</f>
        <v>5880.2000000000116</v>
      </c>
      <c r="P38" s="61">
        <f>M38/L38*100</f>
        <v>101.83112038957943</v>
      </c>
      <c r="Q38" s="61">
        <v>342332.1</v>
      </c>
      <c r="R38" s="58">
        <v>357915.6</v>
      </c>
      <c r="S38" s="58">
        <f t="shared" si="8"/>
        <v>15583.5</v>
      </c>
      <c r="T38" s="58">
        <f t="shared" si="9"/>
        <v>104.55215856181761</v>
      </c>
      <c r="U38" s="58">
        <v>353084.7</v>
      </c>
      <c r="V38" s="59">
        <f t="shared" si="14"/>
        <v>-4830.8999999999651</v>
      </c>
      <c r="W38" s="59">
        <f t="shared" si="15"/>
        <v>26078.700000000012</v>
      </c>
      <c r="X38" s="59">
        <f t="shared" si="16"/>
        <v>107.97499128456359</v>
      </c>
      <c r="Y38" s="60">
        <f t="shared" si="17"/>
        <v>98.650268387295782</v>
      </c>
      <c r="Z38" s="63"/>
    </row>
    <row r="39" spans="1:26" ht="13.5" customHeight="1">
      <c r="A39" s="45" t="s">
        <v>178</v>
      </c>
      <c r="B39" s="56" t="s">
        <v>179</v>
      </c>
      <c r="C39" s="77">
        <v>9066.4</v>
      </c>
      <c r="D39" s="77">
        <v>6875.6</v>
      </c>
      <c r="E39" s="77">
        <v>-2190.8000000000002</v>
      </c>
      <c r="F39" s="77">
        <v>75.8</v>
      </c>
      <c r="G39" s="58">
        <v>6969.9</v>
      </c>
      <c r="H39" s="58">
        <v>6791.1</v>
      </c>
      <c r="I39" s="59">
        <f t="shared" si="6"/>
        <v>-178.79999999999927</v>
      </c>
      <c r="J39" s="60">
        <f t="shared" si="7"/>
        <v>97.434683424439385</v>
      </c>
      <c r="K39" s="61"/>
      <c r="L39" s="62">
        <v>6969.9</v>
      </c>
      <c r="M39" s="62">
        <v>4386.1000000000004</v>
      </c>
      <c r="N39" s="63"/>
      <c r="O39" s="61">
        <f>M39-L39</f>
        <v>-2583.7999999999993</v>
      </c>
      <c r="P39" s="61">
        <f>M39/L39*100</f>
        <v>62.929166846009274</v>
      </c>
      <c r="Q39" s="61">
        <v>2401.1999999999998</v>
      </c>
      <c r="R39" s="58">
        <v>4824</v>
      </c>
      <c r="S39" s="58">
        <f t="shared" si="8"/>
        <v>2422.8000000000002</v>
      </c>
      <c r="T39" s="58">
        <f t="shared" si="9"/>
        <v>200.89955022488761</v>
      </c>
      <c r="U39" s="58">
        <v>4824</v>
      </c>
      <c r="V39" s="59">
        <f t="shared" si="14"/>
        <v>0</v>
      </c>
      <c r="W39" s="59">
        <f t="shared" si="15"/>
        <v>437.89999999999964</v>
      </c>
      <c r="X39" s="59">
        <f t="shared" si="16"/>
        <v>109.98381249857503</v>
      </c>
      <c r="Y39" s="60">
        <f t="shared" si="17"/>
        <v>100</v>
      </c>
      <c r="Z39" s="63"/>
    </row>
    <row r="40" spans="1:26" ht="12.75" customHeight="1">
      <c r="A40" s="45" t="s">
        <v>180</v>
      </c>
      <c r="B40" s="56" t="s">
        <v>181</v>
      </c>
      <c r="C40" s="77">
        <v>26930.6</v>
      </c>
      <c r="D40" s="77">
        <v>26753.9</v>
      </c>
      <c r="E40" s="77">
        <v>-176.7</v>
      </c>
      <c r="F40" s="77">
        <v>99.3</v>
      </c>
      <c r="G40" s="58">
        <v>28259.8</v>
      </c>
      <c r="H40" s="58">
        <v>28096.799999999999</v>
      </c>
      <c r="I40" s="59">
        <f t="shared" si="6"/>
        <v>-163</v>
      </c>
      <c r="J40" s="60">
        <f t="shared" si="7"/>
        <v>99.423208939907568</v>
      </c>
      <c r="K40" s="61"/>
      <c r="L40" s="62">
        <v>28259.8</v>
      </c>
      <c r="M40" s="62">
        <v>29951.599999999999</v>
      </c>
      <c r="N40" s="63"/>
      <c r="O40" s="61">
        <f>M40-L40</f>
        <v>1691.7999999999993</v>
      </c>
      <c r="P40" s="61">
        <f>M40/L40*100</f>
        <v>105.98659580039491</v>
      </c>
      <c r="Q40" s="61">
        <v>18560.3</v>
      </c>
      <c r="R40" s="58">
        <v>19907</v>
      </c>
      <c r="S40" s="58">
        <f t="shared" si="8"/>
        <v>1346.7000000000007</v>
      </c>
      <c r="T40" s="58">
        <f t="shared" si="9"/>
        <v>107.2558094427353</v>
      </c>
      <c r="U40" s="58">
        <v>19740.2</v>
      </c>
      <c r="V40" s="59">
        <f t="shared" si="14"/>
        <v>-166.79999999999927</v>
      </c>
      <c r="W40" s="59">
        <f t="shared" si="15"/>
        <v>-10211.399999999998</v>
      </c>
      <c r="X40" s="59">
        <f t="shared" si="16"/>
        <v>65.906996621215569</v>
      </c>
      <c r="Y40" s="60">
        <f t="shared" si="17"/>
        <v>99.162103782589043</v>
      </c>
      <c r="Z40" s="63"/>
    </row>
    <row r="41" spans="1:26" s="35" customFormat="1">
      <c r="A41" s="52" t="s">
        <v>182</v>
      </c>
      <c r="B41" s="70" t="s">
        <v>183</v>
      </c>
      <c r="C41" s="52"/>
      <c r="D41" s="52"/>
      <c r="E41" s="52"/>
      <c r="F41" s="52"/>
      <c r="G41" s="53"/>
      <c r="H41" s="53"/>
      <c r="I41" s="54"/>
      <c r="J41" s="55"/>
      <c r="K41" s="54"/>
      <c r="L41" s="53"/>
      <c r="M41" s="53">
        <v>54623.1</v>
      </c>
      <c r="N41" s="55">
        <f>M41/M59*100</f>
        <v>7.6720056788159878</v>
      </c>
      <c r="O41" s="54"/>
      <c r="P41" s="54"/>
      <c r="Q41" s="54">
        <v>55716.4</v>
      </c>
      <c r="R41" s="53">
        <v>57640.800000000003</v>
      </c>
      <c r="S41" s="53">
        <f t="shared" si="8"/>
        <v>1924.4000000000015</v>
      </c>
      <c r="T41" s="53">
        <f t="shared" si="9"/>
        <v>103.4539202102074</v>
      </c>
      <c r="U41" s="53">
        <v>57589.2</v>
      </c>
      <c r="V41" s="54">
        <f t="shared" si="14"/>
        <v>-51.600000000005821</v>
      </c>
      <c r="W41" s="54">
        <f t="shared" si="15"/>
        <v>2966.0999999999985</v>
      </c>
      <c r="X41" s="54">
        <f t="shared" si="16"/>
        <v>105.43012022386134</v>
      </c>
      <c r="Y41" s="55">
        <f t="shared" si="17"/>
        <v>99.910480076612387</v>
      </c>
      <c r="Z41" s="55">
        <f>U41/U59*100</f>
        <v>7.4672236323860277</v>
      </c>
    </row>
    <row r="42" spans="1:26">
      <c r="A42" s="45" t="s">
        <v>184</v>
      </c>
      <c r="B42" s="56" t="s">
        <v>185</v>
      </c>
      <c r="C42" s="77">
        <v>60621.7</v>
      </c>
      <c r="D42" s="77">
        <v>60540.7</v>
      </c>
      <c r="E42" s="77">
        <v>-81</v>
      </c>
      <c r="F42" s="77">
        <v>99.9</v>
      </c>
      <c r="G42" s="58">
        <v>59181.3</v>
      </c>
      <c r="H42" s="58">
        <v>58620.7</v>
      </c>
      <c r="I42" s="59">
        <f t="shared" si="6"/>
        <v>-560.60000000000582</v>
      </c>
      <c r="J42" s="60">
        <f t="shared" si="7"/>
        <v>99.052741322005417</v>
      </c>
      <c r="K42" s="61"/>
      <c r="L42" s="62">
        <v>59181.3</v>
      </c>
      <c r="M42" s="62">
        <v>53275.9</v>
      </c>
      <c r="N42" s="63"/>
      <c r="O42" s="61">
        <f>M42-L42</f>
        <v>-5905.4000000000015</v>
      </c>
      <c r="P42" s="61">
        <f>M42/L42*100</f>
        <v>90.021510172976932</v>
      </c>
      <c r="Q42" s="61">
        <v>54546.1</v>
      </c>
      <c r="R42" s="58">
        <v>56341.3</v>
      </c>
      <c r="S42" s="58">
        <f t="shared" si="8"/>
        <v>1795.2000000000044</v>
      </c>
      <c r="T42" s="58">
        <f t="shared" si="9"/>
        <v>103.2911610545942</v>
      </c>
      <c r="U42" s="58">
        <v>56296</v>
      </c>
      <c r="V42" s="59">
        <f t="shared" si="14"/>
        <v>-45.30000000000291</v>
      </c>
      <c r="W42" s="59">
        <f t="shared" si="15"/>
        <v>3020.0999999999985</v>
      </c>
      <c r="X42" s="59">
        <f t="shared" si="16"/>
        <v>105.66879208047166</v>
      </c>
      <c r="Y42" s="60">
        <f t="shared" si="17"/>
        <v>99.919597169394379</v>
      </c>
      <c r="Z42" s="63"/>
    </row>
    <row r="43" spans="1:26" ht="18.75" customHeight="1">
      <c r="A43" s="45" t="s">
        <v>186</v>
      </c>
      <c r="B43" s="56" t="s">
        <v>187</v>
      </c>
      <c r="C43" s="77">
        <v>1845.1</v>
      </c>
      <c r="D43" s="77">
        <v>1804.4</v>
      </c>
      <c r="E43" s="77">
        <v>-40.700000000000003</v>
      </c>
      <c r="F43" s="77">
        <v>97.8</v>
      </c>
      <c r="G43" s="58">
        <v>1640</v>
      </c>
      <c r="H43" s="58">
        <v>1613.6</v>
      </c>
      <c r="I43" s="59">
        <f t="shared" si="6"/>
        <v>-26.400000000000091</v>
      </c>
      <c r="J43" s="60">
        <f t="shared" si="7"/>
        <v>98.390243902439025</v>
      </c>
      <c r="K43" s="61"/>
      <c r="L43" s="62">
        <v>1640</v>
      </c>
      <c r="M43" s="62">
        <v>1347.3</v>
      </c>
      <c r="N43" s="63"/>
      <c r="O43" s="61">
        <f>M43-L43</f>
        <v>-292.70000000000005</v>
      </c>
      <c r="P43" s="61">
        <f>M43/L43*100</f>
        <v>82.152439024390247</v>
      </c>
      <c r="Q43" s="61">
        <v>1170.3</v>
      </c>
      <c r="R43" s="58">
        <v>1299.5999999999999</v>
      </c>
      <c r="S43" s="58">
        <f t="shared" si="8"/>
        <v>129.29999999999995</v>
      </c>
      <c r="T43" s="58">
        <f t="shared" si="9"/>
        <v>111.04844911561138</v>
      </c>
      <c r="U43" s="58">
        <v>1293.0999999999999</v>
      </c>
      <c r="V43" s="59">
        <f t="shared" si="14"/>
        <v>-6.5</v>
      </c>
      <c r="W43" s="59">
        <f t="shared" si="15"/>
        <v>-54.200000000000045</v>
      </c>
      <c r="X43" s="59">
        <f t="shared" si="16"/>
        <v>95.977139464113407</v>
      </c>
      <c r="Y43" s="60">
        <f t="shared" si="17"/>
        <v>99.499846106494303</v>
      </c>
      <c r="Z43" s="63"/>
    </row>
    <row r="44" spans="1:26" s="35" customFormat="1">
      <c r="A44" s="52" t="s">
        <v>188</v>
      </c>
      <c r="B44" s="70" t="s">
        <v>189</v>
      </c>
      <c r="C44" s="52"/>
      <c r="D44" s="52"/>
      <c r="E44" s="52"/>
      <c r="F44" s="52"/>
      <c r="G44" s="53"/>
      <c r="H44" s="53"/>
      <c r="I44" s="54"/>
      <c r="J44" s="55"/>
      <c r="K44" s="54"/>
      <c r="L44" s="53"/>
      <c r="M44" s="53">
        <v>60</v>
      </c>
      <c r="N44" s="55">
        <f>M44/M59*100</f>
        <v>8.4272101131015863E-3</v>
      </c>
      <c r="O44" s="54"/>
      <c r="P44" s="54"/>
      <c r="Q44" s="54">
        <v>60</v>
      </c>
      <c r="R44" s="53">
        <v>59</v>
      </c>
      <c r="S44" s="53">
        <f t="shared" si="8"/>
        <v>-1</v>
      </c>
      <c r="T44" s="53">
        <f t="shared" si="9"/>
        <v>98.333333333333329</v>
      </c>
      <c r="U44" s="53">
        <v>59</v>
      </c>
      <c r="V44" s="54">
        <f t="shared" si="14"/>
        <v>0</v>
      </c>
      <c r="W44" s="54">
        <f t="shared" si="15"/>
        <v>-1</v>
      </c>
      <c r="X44" s="54">
        <f t="shared" si="16"/>
        <v>98.333333333333329</v>
      </c>
      <c r="Y44" s="55">
        <f t="shared" si="17"/>
        <v>100</v>
      </c>
      <c r="Z44" s="55">
        <f>U44/U59*100</f>
        <v>7.6501530549265432E-3</v>
      </c>
    </row>
    <row r="45" spans="1:26" ht="12.75" customHeight="1">
      <c r="A45" s="45" t="s">
        <v>190</v>
      </c>
      <c r="B45" s="56" t="s">
        <v>191</v>
      </c>
      <c r="C45" s="45"/>
      <c r="D45" s="45"/>
      <c r="E45" s="45"/>
      <c r="F45" s="45"/>
      <c r="G45" s="58">
        <v>958.6</v>
      </c>
      <c r="H45" s="58">
        <v>958.6</v>
      </c>
      <c r="I45" s="59">
        <f t="shared" si="6"/>
        <v>0</v>
      </c>
      <c r="J45" s="60">
        <f t="shared" si="7"/>
        <v>100</v>
      </c>
      <c r="K45" s="61"/>
      <c r="L45" s="62">
        <v>958.6</v>
      </c>
      <c r="M45" s="62">
        <v>60</v>
      </c>
      <c r="N45" s="63"/>
      <c r="O45" s="61">
        <f>M45-L45</f>
        <v>-898.6</v>
      </c>
      <c r="P45" s="61">
        <f>M45/L45*100</f>
        <v>6.2591278948466513</v>
      </c>
      <c r="Q45" s="61">
        <v>60</v>
      </c>
      <c r="R45" s="58">
        <v>59</v>
      </c>
      <c r="S45" s="58">
        <f t="shared" si="8"/>
        <v>-1</v>
      </c>
      <c r="T45" s="58">
        <f t="shared" si="9"/>
        <v>98.333333333333329</v>
      </c>
      <c r="U45" s="58">
        <v>59</v>
      </c>
      <c r="V45" s="59">
        <f t="shared" si="14"/>
        <v>0</v>
      </c>
      <c r="W45" s="59">
        <f t="shared" si="15"/>
        <v>-1</v>
      </c>
      <c r="X45" s="59">
        <f t="shared" si="16"/>
        <v>98.333333333333329</v>
      </c>
      <c r="Y45" s="60">
        <f t="shared" si="17"/>
        <v>100</v>
      </c>
      <c r="Z45" s="63"/>
    </row>
    <row r="46" spans="1:26" s="35" customFormat="1">
      <c r="A46" s="52" t="s">
        <v>192</v>
      </c>
      <c r="B46" s="70" t="s">
        <v>193</v>
      </c>
      <c r="C46" s="52"/>
      <c r="D46" s="52"/>
      <c r="E46" s="52"/>
      <c r="F46" s="52"/>
      <c r="G46" s="53"/>
      <c r="H46" s="53"/>
      <c r="I46" s="54"/>
      <c r="J46" s="55"/>
      <c r="K46" s="54"/>
      <c r="L46" s="53"/>
      <c r="M46" s="53">
        <v>64276.6</v>
      </c>
      <c r="N46" s="55">
        <f>M46/M59*100</f>
        <v>9.0278735592630905</v>
      </c>
      <c r="O46" s="54"/>
      <c r="P46" s="54"/>
      <c r="Q46" s="54">
        <v>57978.2</v>
      </c>
      <c r="R46" s="53">
        <v>67204.600000000006</v>
      </c>
      <c r="S46" s="53">
        <f t="shared" si="8"/>
        <v>9226.4000000000087</v>
      </c>
      <c r="T46" s="53">
        <f t="shared" si="9"/>
        <v>115.91356751330675</v>
      </c>
      <c r="U46" s="53">
        <v>63335.4</v>
      </c>
      <c r="V46" s="54">
        <f t="shared" si="14"/>
        <v>-3869.2000000000044</v>
      </c>
      <c r="W46" s="54">
        <f t="shared" si="15"/>
        <v>-941.19999999999709</v>
      </c>
      <c r="X46" s="54">
        <f t="shared" si="16"/>
        <v>98.53570350640824</v>
      </c>
      <c r="Y46" s="55">
        <f t="shared" si="17"/>
        <v>94.242656008666074</v>
      </c>
      <c r="Z46" s="55">
        <f>U46/U59*100</f>
        <v>8.2122966744914336</v>
      </c>
    </row>
    <row r="47" spans="1:26">
      <c r="A47" s="45" t="s">
        <v>194</v>
      </c>
      <c r="B47" s="56" t="s">
        <v>195</v>
      </c>
      <c r="C47" s="77">
        <v>691</v>
      </c>
      <c r="D47" s="77">
        <v>375.7</v>
      </c>
      <c r="E47" s="77">
        <v>-315.3</v>
      </c>
      <c r="F47" s="77">
        <v>54.4</v>
      </c>
      <c r="G47" s="58">
        <v>495.9</v>
      </c>
      <c r="H47" s="58">
        <v>495.9</v>
      </c>
      <c r="I47" s="59">
        <f t="shared" si="6"/>
        <v>0</v>
      </c>
      <c r="J47" s="60">
        <f t="shared" si="7"/>
        <v>100</v>
      </c>
      <c r="K47" s="61"/>
      <c r="L47" s="62">
        <v>495.9</v>
      </c>
      <c r="M47" s="62">
        <v>473.8</v>
      </c>
      <c r="N47" s="63"/>
      <c r="O47" s="61">
        <f>M47-L47</f>
        <v>-22.099999999999966</v>
      </c>
      <c r="P47" s="61">
        <f>M47/L47*100</f>
        <v>95.543456342004447</v>
      </c>
      <c r="Q47" s="61">
        <v>700</v>
      </c>
      <c r="R47" s="58">
        <v>441.4</v>
      </c>
      <c r="S47" s="58">
        <f t="shared" si="8"/>
        <v>-258.60000000000002</v>
      </c>
      <c r="T47" s="58">
        <f t="shared" si="9"/>
        <v>63.057142857142857</v>
      </c>
      <c r="U47" s="58">
        <v>441.4</v>
      </c>
      <c r="V47" s="59">
        <f t="shared" si="14"/>
        <v>0</v>
      </c>
      <c r="W47" s="59">
        <f t="shared" si="15"/>
        <v>-32.400000000000034</v>
      </c>
      <c r="X47" s="59">
        <f t="shared" si="16"/>
        <v>93.161671591388767</v>
      </c>
      <c r="Y47" s="60">
        <f t="shared" si="17"/>
        <v>100</v>
      </c>
      <c r="Z47" s="63"/>
    </row>
    <row r="48" spans="1:26" ht="12.75" customHeight="1">
      <c r="A48" s="45" t="s">
        <v>196</v>
      </c>
      <c r="B48" s="56" t="s">
        <v>197</v>
      </c>
      <c r="C48" s="77">
        <v>23060.5</v>
      </c>
      <c r="D48" s="77">
        <v>23060.5</v>
      </c>
      <c r="E48" s="77">
        <v>0</v>
      </c>
      <c r="F48" s="77">
        <v>100</v>
      </c>
      <c r="G48" s="58">
        <v>22992.5</v>
      </c>
      <c r="H48" s="58">
        <v>22992.5</v>
      </c>
      <c r="I48" s="59">
        <f t="shared" si="6"/>
        <v>0</v>
      </c>
      <c r="J48" s="60">
        <f t="shared" si="7"/>
        <v>100</v>
      </c>
      <c r="K48" s="61"/>
      <c r="L48" s="62">
        <v>22992.5</v>
      </c>
      <c r="M48" s="62">
        <v>24143.9</v>
      </c>
      <c r="N48" s="63"/>
      <c r="O48" s="61">
        <f>M48-L48</f>
        <v>1151.4000000000015</v>
      </c>
      <c r="P48" s="61">
        <f>M48/L48*100</f>
        <v>105.00771990866589</v>
      </c>
      <c r="Q48" s="61">
        <v>24578.7</v>
      </c>
      <c r="R48" s="58">
        <v>24568.7</v>
      </c>
      <c r="S48" s="58">
        <f t="shared" si="8"/>
        <v>-10</v>
      </c>
      <c r="T48" s="58">
        <f t="shared" si="9"/>
        <v>99.959314365690616</v>
      </c>
      <c r="U48" s="58">
        <v>22631.599999999999</v>
      </c>
      <c r="V48" s="59">
        <f t="shared" si="14"/>
        <v>-1937.1000000000022</v>
      </c>
      <c r="W48" s="59">
        <f t="shared" si="15"/>
        <v>-1512.3000000000029</v>
      </c>
      <c r="X48" s="59">
        <f t="shared" si="16"/>
        <v>93.736306064885937</v>
      </c>
      <c r="Y48" s="60">
        <f t="shared" si="17"/>
        <v>92.115577950807321</v>
      </c>
      <c r="Z48" s="63"/>
    </row>
    <row r="49" spans="1:26">
      <c r="A49" s="45" t="s">
        <v>198</v>
      </c>
      <c r="B49" s="56" t="s">
        <v>199</v>
      </c>
      <c r="C49" s="77">
        <v>122718.39999999999</v>
      </c>
      <c r="D49" s="77">
        <v>114027.9</v>
      </c>
      <c r="E49" s="77">
        <v>-8690.5</v>
      </c>
      <c r="F49" s="77">
        <v>92.9</v>
      </c>
      <c r="G49" s="58">
        <v>123857.3</v>
      </c>
      <c r="H49" s="58">
        <v>119271.7</v>
      </c>
      <c r="I49" s="59">
        <f t="shared" si="6"/>
        <v>-4585.6000000000058</v>
      </c>
      <c r="J49" s="60">
        <f t="shared" si="7"/>
        <v>96.297674824172645</v>
      </c>
      <c r="K49" s="61"/>
      <c r="L49" s="62">
        <v>123857.3</v>
      </c>
      <c r="M49" s="62">
        <v>17465</v>
      </c>
      <c r="N49" s="63"/>
      <c r="O49" s="61">
        <f>M49-L49</f>
        <v>-106392.3</v>
      </c>
      <c r="P49" s="61">
        <f>M49/L49*100</f>
        <v>14.100904831608633</v>
      </c>
      <c r="Q49" s="61">
        <v>23041.3</v>
      </c>
      <c r="R49" s="58">
        <v>21322.3</v>
      </c>
      <c r="S49" s="58">
        <f t="shared" si="8"/>
        <v>-1719</v>
      </c>
      <c r="T49" s="58">
        <f t="shared" si="9"/>
        <v>92.539483449284546</v>
      </c>
      <c r="U49" s="58">
        <v>19628.8</v>
      </c>
      <c r="V49" s="59">
        <f t="shared" si="14"/>
        <v>-1693.5</v>
      </c>
      <c r="W49" s="59">
        <f t="shared" si="15"/>
        <v>2163.7999999999993</v>
      </c>
      <c r="X49" s="59">
        <f t="shared" si="16"/>
        <v>112.38935012882909</v>
      </c>
      <c r="Y49" s="60">
        <f t="shared" si="17"/>
        <v>92.057611045712704</v>
      </c>
      <c r="Z49" s="63"/>
    </row>
    <row r="50" spans="1:26">
      <c r="A50" s="45" t="s">
        <v>200</v>
      </c>
      <c r="B50" s="56" t="s">
        <v>201</v>
      </c>
      <c r="C50" s="77">
        <v>35586.9</v>
      </c>
      <c r="D50" s="77">
        <v>7082.4</v>
      </c>
      <c r="E50" s="77">
        <v>-28504.5</v>
      </c>
      <c r="F50" s="77">
        <v>19.899999999999999</v>
      </c>
      <c r="G50" s="58">
        <v>26449.9</v>
      </c>
      <c r="H50" s="58">
        <v>26356.2</v>
      </c>
      <c r="I50" s="59">
        <f t="shared" si="6"/>
        <v>-93.700000000000728</v>
      </c>
      <c r="J50" s="60">
        <f t="shared" si="7"/>
        <v>99.645745352534405</v>
      </c>
      <c r="K50" s="61"/>
      <c r="L50" s="62">
        <v>26449.9</v>
      </c>
      <c r="M50" s="62">
        <v>15083.1</v>
      </c>
      <c r="N50" s="63"/>
      <c r="O50" s="61">
        <f>M50-L50</f>
        <v>-11366.800000000001</v>
      </c>
      <c r="P50" s="61">
        <f>M50/L50*100</f>
        <v>57.02516833712037</v>
      </c>
      <c r="Q50" s="61">
        <v>2417.6</v>
      </c>
      <c r="R50" s="58">
        <v>13631.6</v>
      </c>
      <c r="S50" s="58">
        <f t="shared" si="8"/>
        <v>11214</v>
      </c>
      <c r="T50" s="58">
        <f t="shared" si="9"/>
        <v>563.84844473858379</v>
      </c>
      <c r="U50" s="58">
        <v>13486.4</v>
      </c>
      <c r="V50" s="59">
        <f t="shared" si="14"/>
        <v>-145.20000000000073</v>
      </c>
      <c r="W50" s="59">
        <f t="shared" si="15"/>
        <v>-1596.7000000000007</v>
      </c>
      <c r="X50" s="59">
        <f t="shared" si="16"/>
        <v>89.413979884771692</v>
      </c>
      <c r="Y50" s="60">
        <f t="shared" si="17"/>
        <v>98.934827899879679</v>
      </c>
      <c r="Z50" s="63"/>
    </row>
    <row r="51" spans="1:26" ht="17.25" customHeight="1">
      <c r="A51" s="45" t="s">
        <v>202</v>
      </c>
      <c r="B51" s="56" t="s">
        <v>203</v>
      </c>
      <c r="C51" s="77">
        <v>8890.5</v>
      </c>
      <c r="D51" s="77">
        <v>8668.2999999999993</v>
      </c>
      <c r="E51" s="77">
        <v>-222.2</v>
      </c>
      <c r="F51" s="77">
        <v>97.5</v>
      </c>
      <c r="G51" s="58">
        <v>7698.3</v>
      </c>
      <c r="H51" s="58">
        <v>7698.3</v>
      </c>
      <c r="I51" s="59">
        <f t="shared" si="6"/>
        <v>0</v>
      </c>
      <c r="J51" s="60">
        <f t="shared" si="7"/>
        <v>100</v>
      </c>
      <c r="K51" s="61"/>
      <c r="L51" s="62">
        <v>7698.3</v>
      </c>
      <c r="M51" s="62">
        <v>7110.8</v>
      </c>
      <c r="N51" s="63"/>
      <c r="O51" s="61">
        <f>M51-L51</f>
        <v>-587.5</v>
      </c>
      <c r="P51" s="61">
        <f>M51/L51*100</f>
        <v>92.368444981359517</v>
      </c>
      <c r="Q51" s="61">
        <v>7240.6</v>
      </c>
      <c r="R51" s="58">
        <v>7240.6</v>
      </c>
      <c r="S51" s="58">
        <f t="shared" si="8"/>
        <v>0</v>
      </c>
      <c r="T51" s="58">
        <f t="shared" si="9"/>
        <v>100</v>
      </c>
      <c r="U51" s="58">
        <v>7147.2</v>
      </c>
      <c r="V51" s="59">
        <f t="shared" si="14"/>
        <v>-93.400000000000546</v>
      </c>
      <c r="W51" s="59">
        <f t="shared" si="15"/>
        <v>36.399999999999636</v>
      </c>
      <c r="X51" s="59">
        <f t="shared" si="16"/>
        <v>100.51189739551106</v>
      </c>
      <c r="Y51" s="60">
        <f t="shared" si="17"/>
        <v>98.710051653177914</v>
      </c>
      <c r="Z51" s="63"/>
    </row>
    <row r="52" spans="1:26" s="35" customFormat="1" ht="25.5">
      <c r="A52" s="52" t="s">
        <v>204</v>
      </c>
      <c r="B52" s="70" t="s">
        <v>205</v>
      </c>
      <c r="C52" s="52"/>
      <c r="D52" s="52"/>
      <c r="E52" s="52"/>
      <c r="F52" s="52"/>
      <c r="G52" s="53"/>
      <c r="H52" s="53"/>
      <c r="I52" s="54"/>
      <c r="J52" s="55"/>
      <c r="K52" s="54"/>
      <c r="L52" s="53"/>
      <c r="M52" s="53">
        <v>635.29999999999995</v>
      </c>
      <c r="N52" s="55">
        <f>M52/M59*100</f>
        <v>8.9230109747557296E-2</v>
      </c>
      <c r="O52" s="54"/>
      <c r="P52" s="54"/>
      <c r="Q52" s="54">
        <v>778</v>
      </c>
      <c r="R52" s="53">
        <v>1374.8</v>
      </c>
      <c r="S52" s="53">
        <f t="shared" si="8"/>
        <v>596.79999999999995</v>
      </c>
      <c r="T52" s="53">
        <f t="shared" si="9"/>
        <v>176.70951156812339</v>
      </c>
      <c r="U52" s="53">
        <v>1374.7</v>
      </c>
      <c r="V52" s="54">
        <f t="shared" si="14"/>
        <v>-9.9999999999909051E-2</v>
      </c>
      <c r="W52" s="54">
        <f t="shared" si="15"/>
        <v>739.40000000000009</v>
      </c>
      <c r="X52" s="54">
        <f t="shared" si="16"/>
        <v>216.38595938926494</v>
      </c>
      <c r="Y52" s="55">
        <f t="shared" si="17"/>
        <v>99.992726214722154</v>
      </c>
      <c r="Z52" s="55">
        <f>U52/U59*100</f>
        <v>0.17824856617978846</v>
      </c>
    </row>
    <row r="53" spans="1:26">
      <c r="A53" s="45" t="s">
        <v>206</v>
      </c>
      <c r="B53" s="56" t="s">
        <v>207</v>
      </c>
      <c r="C53" s="45"/>
      <c r="D53" s="45"/>
      <c r="E53" s="45"/>
      <c r="F53" s="45"/>
      <c r="G53" s="58">
        <v>2846</v>
      </c>
      <c r="H53" s="58">
        <v>2843.5</v>
      </c>
      <c r="I53" s="59">
        <f t="shared" si="6"/>
        <v>-2.5</v>
      </c>
      <c r="J53" s="60">
        <f t="shared" si="7"/>
        <v>99.912157413914272</v>
      </c>
      <c r="K53" s="61"/>
      <c r="L53" s="62">
        <v>2846</v>
      </c>
      <c r="M53" s="62">
        <v>635.29999999999995</v>
      </c>
      <c r="N53" s="63"/>
      <c r="O53" s="61">
        <f>M53-L53</f>
        <v>-2210.6999999999998</v>
      </c>
      <c r="P53" s="61">
        <f>M53/L53*100</f>
        <v>22.322557976106815</v>
      </c>
      <c r="Q53" s="61">
        <v>778</v>
      </c>
      <c r="R53" s="58">
        <v>1374.8</v>
      </c>
      <c r="S53" s="58">
        <f t="shared" si="8"/>
        <v>596.79999999999995</v>
      </c>
      <c r="T53" s="58">
        <f t="shared" si="9"/>
        <v>176.70951156812339</v>
      </c>
      <c r="U53" s="58">
        <v>1374.7</v>
      </c>
      <c r="V53" s="59">
        <f t="shared" si="14"/>
        <v>-9.9999999999909051E-2</v>
      </c>
      <c r="W53" s="59">
        <f t="shared" si="15"/>
        <v>739.40000000000009</v>
      </c>
      <c r="X53" s="59">
        <f t="shared" si="16"/>
        <v>216.38595938926494</v>
      </c>
      <c r="Y53" s="60">
        <f t="shared" si="17"/>
        <v>99.992726214722154</v>
      </c>
      <c r="Z53" s="63"/>
    </row>
    <row r="54" spans="1:26" s="35" customFormat="1" ht="23.25" customHeight="1">
      <c r="A54" s="52" t="s">
        <v>208</v>
      </c>
      <c r="B54" s="70" t="s">
        <v>209</v>
      </c>
      <c r="C54" s="52"/>
      <c r="D54" s="52"/>
      <c r="E54" s="52"/>
      <c r="F54" s="52"/>
      <c r="G54" s="53"/>
      <c r="H54" s="53"/>
      <c r="I54" s="54"/>
      <c r="J54" s="55"/>
      <c r="K54" s="54"/>
      <c r="L54" s="53"/>
      <c r="M54" s="53">
        <v>0</v>
      </c>
      <c r="N54" s="55">
        <f>M54/M59*100</f>
        <v>0</v>
      </c>
      <c r="O54" s="54"/>
      <c r="P54" s="54"/>
      <c r="Q54" s="54">
        <v>0</v>
      </c>
      <c r="R54" s="53">
        <v>8.3000000000000007</v>
      </c>
      <c r="S54" s="53">
        <f t="shared" si="8"/>
        <v>8.3000000000000007</v>
      </c>
      <c r="T54" s="53">
        <v>0</v>
      </c>
      <c r="U54" s="53">
        <v>8.3000000000000007</v>
      </c>
      <c r="V54" s="54">
        <f t="shared" si="14"/>
        <v>0</v>
      </c>
      <c r="W54" s="54">
        <f t="shared" si="15"/>
        <v>8.3000000000000007</v>
      </c>
      <c r="X54" s="54">
        <v>0</v>
      </c>
      <c r="Y54" s="55">
        <f t="shared" si="17"/>
        <v>100</v>
      </c>
      <c r="Z54" s="55">
        <f>U54/U59*100</f>
        <v>1.0762079721337342E-3</v>
      </c>
    </row>
    <row r="55" spans="1:26" ht="26.25" customHeight="1">
      <c r="A55" s="45" t="s">
        <v>210</v>
      </c>
      <c r="B55" s="56" t="s">
        <v>211</v>
      </c>
      <c r="C55" s="45"/>
      <c r="D55" s="45"/>
      <c r="E55" s="45"/>
      <c r="F55" s="45"/>
      <c r="G55" s="58"/>
      <c r="H55" s="58"/>
      <c r="I55" s="59"/>
      <c r="J55" s="60"/>
      <c r="K55" s="61"/>
      <c r="L55" s="62"/>
      <c r="M55" s="62">
        <v>0</v>
      </c>
      <c r="N55" s="63"/>
      <c r="O55" s="61"/>
      <c r="P55" s="61"/>
      <c r="Q55" s="61">
        <v>0</v>
      </c>
      <c r="R55" s="58">
        <v>8.3000000000000007</v>
      </c>
      <c r="S55" s="58">
        <f t="shared" si="8"/>
        <v>8.3000000000000007</v>
      </c>
      <c r="T55" s="58">
        <v>0</v>
      </c>
      <c r="U55" s="58">
        <v>8.3000000000000007</v>
      </c>
      <c r="V55" s="59">
        <f t="shared" si="14"/>
        <v>0</v>
      </c>
      <c r="W55" s="59">
        <f t="shared" si="15"/>
        <v>8.3000000000000007</v>
      </c>
      <c r="X55" s="59">
        <v>0</v>
      </c>
      <c r="Y55" s="60">
        <f t="shared" si="17"/>
        <v>100</v>
      </c>
      <c r="Z55" s="63"/>
    </row>
    <row r="56" spans="1:26" s="35" customFormat="1" ht="50.25" customHeight="1">
      <c r="A56" s="52" t="s">
        <v>212</v>
      </c>
      <c r="B56" s="70" t="s">
        <v>213</v>
      </c>
      <c r="C56" s="52"/>
      <c r="D56" s="52"/>
      <c r="E56" s="52"/>
      <c r="F56" s="52"/>
      <c r="G56" s="53"/>
      <c r="H56" s="53"/>
      <c r="I56" s="54"/>
      <c r="J56" s="55"/>
      <c r="K56" s="54"/>
      <c r="L56" s="53"/>
      <c r="M56" s="53">
        <v>67680.899999999994</v>
      </c>
      <c r="N56" s="55">
        <f>M56/M59*100</f>
        <v>9.506019415730286</v>
      </c>
      <c r="O56" s="54"/>
      <c r="P56" s="54"/>
      <c r="Q56" s="54">
        <v>67763.199999999997</v>
      </c>
      <c r="R56" s="53">
        <v>75405.399999999994</v>
      </c>
      <c r="S56" s="53">
        <f t="shared" si="8"/>
        <v>7642.1999999999971</v>
      </c>
      <c r="T56" s="53">
        <f t="shared" si="9"/>
        <v>111.27780270117114</v>
      </c>
      <c r="U56" s="53">
        <v>75403.899999999994</v>
      </c>
      <c r="V56" s="54">
        <f t="shared" si="14"/>
        <v>-1.5</v>
      </c>
      <c r="W56" s="54">
        <f t="shared" si="15"/>
        <v>7723</v>
      </c>
      <c r="X56" s="54">
        <f t="shared" si="16"/>
        <v>111.4109002687612</v>
      </c>
      <c r="Y56" s="55">
        <f t="shared" si="17"/>
        <v>99.998010752545568</v>
      </c>
      <c r="Z56" s="55">
        <f>U56/U59*100</f>
        <v>9.7771419650572113</v>
      </c>
    </row>
    <row r="57" spans="1:26" ht="39" customHeight="1">
      <c r="A57" s="45" t="s">
        <v>214</v>
      </c>
      <c r="B57" s="56" t="s">
        <v>215</v>
      </c>
      <c r="C57" s="77">
        <v>44688.800000000003</v>
      </c>
      <c r="D57" s="77">
        <v>44688.800000000003</v>
      </c>
      <c r="E57" s="77">
        <v>0</v>
      </c>
      <c r="F57" s="77">
        <v>100</v>
      </c>
      <c r="G57" s="58">
        <v>40445.599999999999</v>
      </c>
      <c r="H57" s="58">
        <v>40445.599999999999</v>
      </c>
      <c r="I57" s="59">
        <f t="shared" si="6"/>
        <v>0</v>
      </c>
      <c r="J57" s="60">
        <f t="shared" si="7"/>
        <v>100</v>
      </c>
      <c r="K57" s="61"/>
      <c r="L57" s="62">
        <v>40445.599999999999</v>
      </c>
      <c r="M57" s="62">
        <v>41422.699999999997</v>
      </c>
      <c r="N57" s="63"/>
      <c r="O57" s="61">
        <f>M57-L57</f>
        <v>977.09999999999854</v>
      </c>
      <c r="P57" s="61">
        <f>M57/L57*100</f>
        <v>102.41583756947603</v>
      </c>
      <c r="Q57" s="61">
        <v>44159.5</v>
      </c>
      <c r="R57" s="58">
        <v>44159.5</v>
      </c>
      <c r="S57" s="58">
        <f t="shared" si="8"/>
        <v>0</v>
      </c>
      <c r="T57" s="58">
        <f t="shared" si="9"/>
        <v>100</v>
      </c>
      <c r="U57" s="58">
        <v>44159.5</v>
      </c>
      <c r="V57" s="59">
        <f t="shared" si="14"/>
        <v>0</v>
      </c>
      <c r="W57" s="59">
        <f>U57-M57</f>
        <v>2736.8000000000029</v>
      </c>
      <c r="X57" s="59">
        <f>U57/M57*100</f>
        <v>106.60700533765304</v>
      </c>
      <c r="Y57" s="60">
        <f t="shared" si="17"/>
        <v>100</v>
      </c>
      <c r="Z57" s="63"/>
    </row>
    <row r="58" spans="1:26" ht="25.5">
      <c r="A58" s="45" t="s">
        <v>216</v>
      </c>
      <c r="B58" s="56" t="s">
        <v>217</v>
      </c>
      <c r="C58" s="77">
        <v>19927.599999999999</v>
      </c>
      <c r="D58" s="77">
        <v>19927.599999999999</v>
      </c>
      <c r="E58" s="77">
        <v>0</v>
      </c>
      <c r="F58" s="77">
        <v>100</v>
      </c>
      <c r="G58" s="58">
        <v>21459.7</v>
      </c>
      <c r="H58" s="58">
        <v>21459.7</v>
      </c>
      <c r="I58" s="59">
        <f t="shared" si="6"/>
        <v>0</v>
      </c>
      <c r="J58" s="60">
        <f t="shared" si="7"/>
        <v>100</v>
      </c>
      <c r="K58" s="61"/>
      <c r="L58" s="62">
        <v>21459.7</v>
      </c>
      <c r="M58" s="62">
        <v>26258.2</v>
      </c>
      <c r="N58" s="63"/>
      <c r="O58" s="61">
        <f>M58-L58</f>
        <v>4798.5</v>
      </c>
      <c r="P58" s="61">
        <f>M58/L58*100</f>
        <v>122.36051762140197</v>
      </c>
      <c r="Q58" s="61">
        <v>23603.7</v>
      </c>
      <c r="R58" s="58">
        <v>31245.9</v>
      </c>
      <c r="S58" s="58">
        <f t="shared" si="8"/>
        <v>7642.2000000000007</v>
      </c>
      <c r="T58" s="58">
        <f t="shared" si="9"/>
        <v>132.37712731478538</v>
      </c>
      <c r="U58" s="58">
        <v>31244.400000000001</v>
      </c>
      <c r="V58" s="59">
        <f t="shared" si="14"/>
        <v>-1.5</v>
      </c>
      <c r="W58" s="59">
        <f>U58-M58</f>
        <v>4986.2000000000007</v>
      </c>
      <c r="X58" s="59">
        <f>U58/M58*100</f>
        <v>118.98911578097508</v>
      </c>
      <c r="Y58" s="60">
        <f t="shared" si="17"/>
        <v>99.995199370157366</v>
      </c>
      <c r="Z58" s="63"/>
    </row>
    <row r="59" spans="1:26" s="35" customFormat="1">
      <c r="A59" s="79" t="s">
        <v>218</v>
      </c>
      <c r="B59" s="80"/>
      <c r="C59" s="81"/>
      <c r="D59" s="81"/>
      <c r="E59" s="81"/>
      <c r="F59" s="81"/>
      <c r="G59" s="66">
        <v>848899.3</v>
      </c>
      <c r="H59" s="66">
        <v>833699.9</v>
      </c>
      <c r="I59" s="82"/>
      <c r="J59" s="82"/>
      <c r="K59" s="69"/>
      <c r="L59" s="69">
        <v>848899.3</v>
      </c>
      <c r="M59" s="69">
        <v>711979.4</v>
      </c>
      <c r="N59" s="67">
        <v>100</v>
      </c>
      <c r="O59" s="69"/>
      <c r="P59" s="69"/>
      <c r="Q59" s="69">
        <v>694937.4</v>
      </c>
      <c r="R59" s="66">
        <v>789350.40000000002</v>
      </c>
      <c r="S59" s="83">
        <f t="shared" si="8"/>
        <v>94413</v>
      </c>
      <c r="T59" s="83">
        <f t="shared" si="9"/>
        <v>113.58582801846613</v>
      </c>
      <c r="U59" s="66">
        <v>771226.4</v>
      </c>
      <c r="V59" s="82">
        <f t="shared" si="14"/>
        <v>-18124</v>
      </c>
      <c r="W59" s="66">
        <f>U59-M59</f>
        <v>59247</v>
      </c>
      <c r="X59" s="66">
        <f>U59/M59*100</f>
        <v>108.32144862618216</v>
      </c>
      <c r="Y59" s="67">
        <f t="shared" si="17"/>
        <v>97.703934779788554</v>
      </c>
      <c r="Z59" s="67">
        <v>100</v>
      </c>
    </row>
  </sheetData>
  <mergeCells count="20">
    <mergeCell ref="Z6:Z7"/>
    <mergeCell ref="A59:B59"/>
    <mergeCell ref="A3:Z3"/>
    <mergeCell ref="Y4:Z4"/>
    <mergeCell ref="S6:S7"/>
    <mergeCell ref="T6:T7"/>
    <mergeCell ref="U6:U7"/>
    <mergeCell ref="V6:V7"/>
    <mergeCell ref="W6:X6"/>
    <mergeCell ref="Y6:Y7"/>
    <mergeCell ref="A5:A7"/>
    <mergeCell ref="B5:B7"/>
    <mergeCell ref="C5:F5"/>
    <mergeCell ref="G5:J5"/>
    <mergeCell ref="K5:P5"/>
    <mergeCell ref="Q5:Z5"/>
    <mergeCell ref="M6:M7"/>
    <mergeCell ref="N6:N7"/>
    <mergeCell ref="Q6:Q7"/>
    <mergeCell ref="R6:R7"/>
  </mergeCells>
  <pageMargins left="0.23622047244094491" right="0.23622047244094491" top="0.85" bottom="0.19685039370078741" header="0.31496062992125984" footer="0.2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Лист3</vt:lpstr>
      <vt:lpstr>ДОХОДЫ!Заголовки_для_печати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2017-05-10T02:40:32Z</cp:lastPrinted>
  <dcterms:created xsi:type="dcterms:W3CDTF">2017-05-10T02:17:39Z</dcterms:created>
  <dcterms:modified xsi:type="dcterms:W3CDTF">2017-05-10T02:42:44Z</dcterms:modified>
</cp:coreProperties>
</file>